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1" sheetId="1" r:id="rId1"/>
  </sheets>
  <externalReferences>
    <externalReference r:id="rId4"/>
    <externalReference r:id="rId5"/>
    <externalReference r:id="rId6"/>
  </externalReferences>
  <definedNames>
    <definedName name="_xlnm.Print_Area" localSheetId="0">'distrf1'!$A$1:$M$69</definedName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<sst xmlns="http://schemas.openxmlformats.org/spreadsheetml/2006/main" count="75" uniqueCount="32">
  <si>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</si>
  <si>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</si>
  <si>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</si>
  <si>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</si>
  <si>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</si>
  <si>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>MATCH</t>
  </si>
  <si>
    <t>datum:</t>
  </si>
  <si>
    <t>17 -28/02/2011</t>
  </si>
  <si>
    <t>Lokaal:</t>
  </si>
  <si>
    <t>K.BRUGSE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</si>
  <si>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</si>
  <si>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</si>
  <si>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</si>
  <si>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</si>
  <si>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</si>
  <si>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</si>
  <si>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Beurten</t>
  </si>
  <si>
    <t>Gemiddelde</t>
  </si>
  <si>
    <t>Serie</t>
  </si>
  <si>
    <t>Pl.</t>
  </si>
  <si>
    <t>7036B</t>
  </si>
  <si>
    <t>MG</t>
  </si>
  <si>
    <t>Totaal</t>
  </si>
  <si>
    <t>OG</t>
  </si>
  <si>
    <t xml:space="preserve">GEW. FINALE : </t>
  </si>
  <si>
    <t>DISTRICT BRUGGE - ZEEKUST</t>
  </si>
  <si>
    <t>16/17.04.2011</t>
  </si>
  <si>
    <t>SERWEYTENS,Lieven</t>
  </si>
  <si>
    <t>K. BRUGSE B.C.</t>
  </si>
  <si>
    <t xml:space="preserve">DSB : </t>
  </si>
  <si>
    <t>VAN WESEMAEL,Walter</t>
  </si>
  <si>
    <t>Caram.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</si>
</sst>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23" borderId="7" applyNumberFormat="0" applyFont="0" applyAlignment="0" applyProtection="0"/>
    <xf numFmtId="0" fontId="25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7" fillId="0" borderId="0" xfId="57" applyFont="1">
      <alignment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24" borderId="19" xfId="0" applyFont="1" applyFill="1" applyBorder="1" applyAlignment="1">
      <alignment/>
    </xf>
    <xf numFmtId="0" fontId="9" fillId="24" borderId="19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left"/>
    </xf>
    <xf numFmtId="0" fontId="10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9" xfId="0" applyFont="1" applyBorder="1" applyAlignment="1">
      <alignment horizontal="center"/>
    </xf>
    <xf numFmtId="17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13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 horizontal="center"/>
      <protection/>
    </xf>
    <xf numFmtId="0" fontId="14" fillId="0" borderId="0" xfId="55" applyFont="1">
      <alignment/>
      <protection/>
    </xf>
    <xf numFmtId="15" fontId="4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21" borderId="25" xfId="0" applyFont="1" applyFill="1" applyBorder="1" applyAlignment="1">
      <alignment horizontal="center" vertical="center"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14" fontId="14" fillId="0" borderId="0" xfId="55" applyNumberFormat="1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4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drieband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75" zoomScaleNormal="75" zoomScalePageLayoutView="0" workbookViewId="0" topLeftCell="A1">
      <selection activeCell="M11" sqref="M11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0" t="s">
        <v>7</v>
      </c>
      <c r="D3" s="50"/>
      <c r="E3" s="11" t="s">
        <v>8</v>
      </c>
      <c r="F3" s="51" t="s">
        <v>9</v>
      </c>
      <c r="G3" s="51"/>
      <c r="H3" s="51"/>
      <c r="I3" s="51"/>
      <c r="J3" s="12" t="s">
        <v>10</v>
      </c>
      <c r="K3" s="52" t="s">
        <v>11</v>
      </c>
      <c r="L3" s="52"/>
      <c r="M3" s="53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10.5" customHeight="1">
      <c r="B5" s="17" t="s">
        <v>12</v>
      </c>
    </row>
    <row r="6" ht="5.25" customHeight="1"/>
    <row r="7" spans="1:12" ht="12.75">
      <c r="A7" s="19" t="s">
        <v>13</v>
      </c>
      <c r="B7" s="20" t="str">
        <f>VLOOKUP(L7,'[1]LEDEN'!A:E,2,FALSE)</f>
        <v>BAERT Rony</v>
      </c>
      <c r="C7" s="19"/>
      <c r="D7" s="19"/>
      <c r="E7" s="19"/>
      <c r="F7" s="19" t="s">
        <v>14</v>
      </c>
      <c r="G7" s="21" t="str">
        <f>VLOOKUP(L7,'[1]LEDEN'!A:E,3,FALSE)</f>
        <v>K.BIGI</v>
      </c>
      <c r="H7" s="21"/>
      <c r="I7" s="19"/>
      <c r="J7" s="19"/>
      <c r="K7" s="19"/>
      <c r="L7" s="22">
        <v>4065</v>
      </c>
    </row>
    <row r="8" ht="6" customHeight="1"/>
    <row r="9" spans="6:12" ht="12.75">
      <c r="F9" s="23" t="s">
        <v>15</v>
      </c>
      <c r="G9" s="24"/>
      <c r="H9" s="24" t="s">
        <v>31</v>
      </c>
      <c r="I9" s="25" t="s">
        <v>16</v>
      </c>
      <c r="J9" s="26" t="s">
        <v>17</v>
      </c>
      <c r="K9" s="24" t="s">
        <v>18</v>
      </c>
      <c r="L9" s="24" t="s">
        <v>19</v>
      </c>
    </row>
    <row r="10" spans="2:14" ht="15" customHeight="1">
      <c r="B10" s="27">
        <v>1</v>
      </c>
      <c r="C10" s="28" t="str">
        <f>VLOOKUP(N10,'[1]LEDEN'!A:E,2,FALSE)</f>
        <v>MISMAN Eddy</v>
      </c>
      <c r="D10" s="29"/>
      <c r="E10" s="29"/>
      <c r="F10" s="27">
        <v>1</v>
      </c>
      <c r="G10" s="27"/>
      <c r="H10" s="27">
        <v>34</v>
      </c>
      <c r="I10" s="27">
        <v>55</v>
      </c>
      <c r="J10" s="30">
        <f aca="true" t="shared" si="0" ref="J10:J15">ROUNDDOWN(H10/I10,3)</f>
        <v>0.618</v>
      </c>
      <c r="K10" s="27">
        <v>4</v>
      </c>
      <c r="L10" s="31"/>
      <c r="N10" s="32" t="s">
        <v>20</v>
      </c>
    </row>
    <row r="11" spans="2:14" ht="15" customHeight="1">
      <c r="B11" s="27">
        <v>2</v>
      </c>
      <c r="C11" s="28" t="str">
        <f>VLOOKUP(N11,'[1]LEDEN'!A:E,2,FALSE)</f>
        <v>SERWEYTENS Lieven</v>
      </c>
      <c r="D11" s="29"/>
      <c r="E11" s="29"/>
      <c r="F11" s="27">
        <v>0</v>
      </c>
      <c r="G11" s="27"/>
      <c r="H11" s="27">
        <v>20</v>
      </c>
      <c r="I11" s="27">
        <v>36</v>
      </c>
      <c r="J11" s="30">
        <f t="shared" si="0"/>
        <v>0.555</v>
      </c>
      <c r="K11" s="27">
        <v>5</v>
      </c>
      <c r="L11" s="54">
        <v>2</v>
      </c>
      <c r="N11">
        <v>4557</v>
      </c>
    </row>
    <row r="12" spans="2:14" ht="15" customHeight="1">
      <c r="B12" s="27">
        <v>3</v>
      </c>
      <c r="C12" s="28" t="str">
        <f>VLOOKUP(N12,'[1]LEDEN'!A:E,2,FALSE)</f>
        <v>MOSTREY Peter</v>
      </c>
      <c r="D12" s="29"/>
      <c r="E12" s="29"/>
      <c r="F12" s="27">
        <v>2</v>
      </c>
      <c r="G12" s="27"/>
      <c r="H12" s="27">
        <v>34</v>
      </c>
      <c r="I12" s="27">
        <v>38</v>
      </c>
      <c r="J12" s="30">
        <f t="shared" si="0"/>
        <v>0.894</v>
      </c>
      <c r="K12" s="27">
        <v>5</v>
      </c>
      <c r="L12" s="54"/>
      <c r="N12">
        <v>4693</v>
      </c>
    </row>
    <row r="13" spans="2:14" ht="15" customHeight="1">
      <c r="B13" s="27">
        <v>4</v>
      </c>
      <c r="C13" s="28" t="str">
        <f>VLOOKUP(N13,'[1]LEDEN'!A:E,2,FALSE)</f>
        <v>SAVER André</v>
      </c>
      <c r="D13" s="29"/>
      <c r="E13" s="29"/>
      <c r="F13" s="27">
        <v>2</v>
      </c>
      <c r="G13" s="27"/>
      <c r="H13" s="27">
        <v>34</v>
      </c>
      <c r="I13" s="27">
        <v>41</v>
      </c>
      <c r="J13" s="30">
        <f t="shared" si="0"/>
        <v>0.829</v>
      </c>
      <c r="K13" s="27">
        <v>5</v>
      </c>
      <c r="L13" s="54"/>
      <c r="N13">
        <v>5190</v>
      </c>
    </row>
    <row r="14" spans="2:12" ht="15" customHeight="1" hidden="1">
      <c r="B14" s="27">
        <v>5</v>
      </c>
      <c r="C14" s="28" t="e">
        <f>VLOOKUP(N14,'[1]LEDEN'!A:E,2,FALSE)</f>
        <v>#N/A</v>
      </c>
      <c r="D14" s="29"/>
      <c r="E14" s="29"/>
      <c r="F14" s="27"/>
      <c r="G14" s="27"/>
      <c r="H14" s="27">
        <f>G14/8*7</f>
        <v>0</v>
      </c>
      <c r="I14" s="27"/>
      <c r="J14" s="30" t="e">
        <f t="shared" si="0"/>
        <v>#DIV/0!</v>
      </c>
      <c r="K14" s="27"/>
      <c r="L14" s="54"/>
    </row>
    <row r="15" spans="1:13" ht="15" customHeight="1">
      <c r="A15" s="33"/>
      <c r="B15" s="34"/>
      <c r="C15" s="35" t="s">
        <v>21</v>
      </c>
      <c r="D15" s="33"/>
      <c r="E15" s="33" t="s">
        <v>22</v>
      </c>
      <c r="F15" s="36">
        <f>SUM(F10:F14)</f>
        <v>5</v>
      </c>
      <c r="G15" s="36"/>
      <c r="H15" s="36">
        <f>SUM(H10:H14)</f>
        <v>122</v>
      </c>
      <c r="I15" s="36">
        <f>SUM(I10:I14)</f>
        <v>170</v>
      </c>
      <c r="J15" s="37">
        <f t="shared" si="0"/>
        <v>0.717</v>
      </c>
      <c r="K15" s="36">
        <f>MAX(K10:K14)</f>
        <v>5</v>
      </c>
      <c r="L15" s="38"/>
      <c r="M15" s="39"/>
    </row>
    <row r="16" spans="1:12" ht="8.25" customHeight="1" thickBo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ht="7.5" customHeight="1"/>
    <row r="18" spans="1:12" ht="12.75">
      <c r="A18" s="19" t="s">
        <v>13</v>
      </c>
      <c r="B18" s="20" t="str">
        <f>VLOOKUP(L18,'[1]LEDEN'!A:E,2,FALSE)</f>
        <v>MISMAN Eddy</v>
      </c>
      <c r="C18" s="19"/>
      <c r="D18" s="19"/>
      <c r="E18" s="19"/>
      <c r="F18" s="19" t="s">
        <v>14</v>
      </c>
      <c r="G18" s="21" t="str">
        <f>VLOOKUP(L18,'[1]LEDEN'!A:E,3,FALSE)</f>
        <v>K.Br</v>
      </c>
      <c r="H18" s="21"/>
      <c r="I18" s="19"/>
      <c r="J18" s="19"/>
      <c r="K18" s="19"/>
      <c r="L18" s="20" t="s">
        <v>20</v>
      </c>
    </row>
    <row r="19" ht="6" customHeight="1"/>
    <row r="20" spans="6:12" ht="12.75">
      <c r="F20" s="23" t="s">
        <v>15</v>
      </c>
      <c r="G20" s="24"/>
      <c r="H20" s="24" t="s">
        <v>31</v>
      </c>
      <c r="I20" s="25" t="s">
        <v>16</v>
      </c>
      <c r="J20" s="26" t="s">
        <v>17</v>
      </c>
      <c r="K20" s="24" t="s">
        <v>18</v>
      </c>
      <c r="L20" s="24" t="s">
        <v>19</v>
      </c>
    </row>
    <row r="21" spans="2:14" ht="12.75">
      <c r="B21" s="27">
        <v>1</v>
      </c>
      <c r="C21" s="28" t="str">
        <f>VLOOKUP(N21,'[1]LEDEN'!A:E,2,FALSE)</f>
        <v>BAERT Rony</v>
      </c>
      <c r="D21" s="29"/>
      <c r="E21" s="29"/>
      <c r="F21" s="27">
        <v>1</v>
      </c>
      <c r="G21" s="27"/>
      <c r="H21" s="27">
        <v>34</v>
      </c>
      <c r="I21" s="27">
        <v>55</v>
      </c>
      <c r="J21" s="30">
        <f aca="true" t="shared" si="1" ref="J21:J26">ROUNDDOWN(H21/I21,3)</f>
        <v>0.618</v>
      </c>
      <c r="K21" s="27">
        <v>7</v>
      </c>
      <c r="L21" s="31"/>
      <c r="N21">
        <v>4065</v>
      </c>
    </row>
    <row r="22" spans="2:14" ht="12.75">
      <c r="B22" s="27">
        <v>2</v>
      </c>
      <c r="C22" s="28" t="str">
        <f>VLOOKUP(N22,'[1]LEDEN'!A:E,2,FALSE)</f>
        <v>SAVER André</v>
      </c>
      <c r="D22" s="29"/>
      <c r="E22" s="29"/>
      <c r="F22" s="27">
        <v>0</v>
      </c>
      <c r="G22" s="27"/>
      <c r="H22" s="27">
        <v>30</v>
      </c>
      <c r="I22" s="27">
        <v>55</v>
      </c>
      <c r="J22" s="30">
        <f t="shared" si="1"/>
        <v>0.545</v>
      </c>
      <c r="K22" s="27">
        <v>4</v>
      </c>
      <c r="L22" s="54">
        <v>4</v>
      </c>
      <c r="N22">
        <v>5190</v>
      </c>
    </row>
    <row r="23" spans="2:14" ht="12.75">
      <c r="B23" s="27">
        <v>3</v>
      </c>
      <c r="C23" s="28" t="str">
        <f>VLOOKUP(N23,'[1]LEDEN'!A:E,2,FALSE)</f>
        <v>SERWEYTENS Lieven</v>
      </c>
      <c r="D23" s="29"/>
      <c r="E23" s="29"/>
      <c r="F23" s="27">
        <v>2</v>
      </c>
      <c r="G23" s="27"/>
      <c r="H23" s="27">
        <v>34</v>
      </c>
      <c r="I23" s="27">
        <v>52</v>
      </c>
      <c r="J23" s="30">
        <f t="shared" si="1"/>
        <v>0.653</v>
      </c>
      <c r="K23" s="27">
        <v>4</v>
      </c>
      <c r="L23" s="54"/>
      <c r="N23">
        <v>4557</v>
      </c>
    </row>
    <row r="24" spans="2:14" ht="12.75">
      <c r="B24" s="27">
        <v>4</v>
      </c>
      <c r="C24" s="28" t="str">
        <f>VLOOKUP(N24,'[1]LEDEN'!A:E,2,FALSE)</f>
        <v>MOSTREY Peter</v>
      </c>
      <c r="D24" s="29"/>
      <c r="E24" s="29"/>
      <c r="F24" s="27">
        <v>0</v>
      </c>
      <c r="G24" s="27"/>
      <c r="H24" s="27">
        <v>27</v>
      </c>
      <c r="I24" s="27">
        <v>55</v>
      </c>
      <c r="J24" s="30">
        <f t="shared" si="1"/>
        <v>0.49</v>
      </c>
      <c r="K24" s="27">
        <v>3</v>
      </c>
      <c r="L24" s="54"/>
      <c r="N24">
        <v>4693</v>
      </c>
    </row>
    <row r="25" spans="2:12" ht="12.75" customHeight="1" hidden="1">
      <c r="B25" s="27"/>
      <c r="C25" s="28" t="e">
        <f>VLOOKUP(N25,'[1]LEDEN'!A:E,2,FALSE)</f>
        <v>#N/A</v>
      </c>
      <c r="D25" s="29"/>
      <c r="E25" s="29"/>
      <c r="F25" s="27"/>
      <c r="G25" s="27"/>
      <c r="H25" s="27">
        <f>G25/8*7</f>
        <v>0</v>
      </c>
      <c r="I25" s="27"/>
      <c r="J25" s="30" t="e">
        <f t="shared" si="1"/>
        <v>#DIV/0!</v>
      </c>
      <c r="K25" s="27"/>
      <c r="L25" s="54"/>
    </row>
    <row r="26" spans="1:12" ht="12.75">
      <c r="A26" s="33"/>
      <c r="B26" s="34"/>
      <c r="C26" s="35" t="s">
        <v>23</v>
      </c>
      <c r="D26" s="33"/>
      <c r="E26" s="33" t="s">
        <v>22</v>
      </c>
      <c r="F26" s="36">
        <f>SUM(F21:F25)</f>
        <v>3</v>
      </c>
      <c r="G26" s="36"/>
      <c r="H26" s="36">
        <f>SUM(H21:H25)</f>
        <v>125</v>
      </c>
      <c r="I26" s="36">
        <f>SUM(I21:I25)</f>
        <v>217</v>
      </c>
      <c r="J26" s="37">
        <f t="shared" si="1"/>
        <v>0.576</v>
      </c>
      <c r="K26" s="36">
        <f>MAX(K21:K25)</f>
        <v>7</v>
      </c>
      <c r="L26" s="38"/>
    </row>
    <row r="27" spans="1:12" ht="7.5" customHeight="1" thickBot="1">
      <c r="A27" s="40"/>
      <c r="B27" s="41"/>
      <c r="C27" s="40"/>
      <c r="D27" s="40"/>
      <c r="E27" s="40"/>
      <c r="F27" s="41"/>
      <c r="G27" s="41"/>
      <c r="H27" s="41"/>
      <c r="I27" s="41"/>
      <c r="J27" s="41"/>
      <c r="K27" s="41"/>
      <c r="L27" s="40"/>
    </row>
    <row r="28" spans="6:11" ht="3.75" customHeight="1">
      <c r="F28" s="18"/>
      <c r="G28" s="18"/>
      <c r="H28" s="18"/>
      <c r="I28" s="18"/>
      <c r="J28" s="18"/>
      <c r="K28" s="18"/>
    </row>
    <row r="29" spans="1:12" ht="12.75">
      <c r="A29" s="19" t="s">
        <v>13</v>
      </c>
      <c r="B29" s="20" t="str">
        <f>VLOOKUP(L29,'[1]LEDEN'!A:E,2,FALSE)</f>
        <v>SAVER André</v>
      </c>
      <c r="C29" s="19"/>
      <c r="D29" s="19"/>
      <c r="E29" s="19"/>
      <c r="F29" s="42" t="s">
        <v>14</v>
      </c>
      <c r="G29" s="43" t="str">
        <f>VLOOKUP(L29,'[1]LEDEN'!A:E,3,FALSE)</f>
        <v>K.Br</v>
      </c>
      <c r="H29" s="43"/>
      <c r="I29" s="42"/>
      <c r="J29" s="42"/>
      <c r="K29" s="42"/>
      <c r="L29" s="22">
        <v>5190</v>
      </c>
    </row>
    <row r="30" spans="6:11" ht="7.5" customHeight="1">
      <c r="F30" s="18"/>
      <c r="G30" s="18"/>
      <c r="H30" s="18"/>
      <c r="I30" s="18"/>
      <c r="J30" s="18"/>
      <c r="K30" s="18"/>
    </row>
    <row r="31" spans="6:12" ht="12.75">
      <c r="F31" s="24" t="s">
        <v>15</v>
      </c>
      <c r="G31" s="24"/>
      <c r="H31" s="24" t="s">
        <v>31</v>
      </c>
      <c r="I31" s="24" t="s">
        <v>16</v>
      </c>
      <c r="J31" s="26" t="s">
        <v>17</v>
      </c>
      <c r="K31" s="24" t="s">
        <v>18</v>
      </c>
      <c r="L31" s="24" t="s">
        <v>19</v>
      </c>
    </row>
    <row r="32" spans="2:14" ht="12.75">
      <c r="B32" s="27">
        <v>1</v>
      </c>
      <c r="C32" s="28" t="str">
        <f>VLOOKUP(N32,'[1]LEDEN'!A:E,2,FALSE)</f>
        <v>MOSTREY Peter</v>
      </c>
      <c r="D32" s="29"/>
      <c r="E32" s="29"/>
      <c r="F32" s="27">
        <v>2</v>
      </c>
      <c r="G32" s="27"/>
      <c r="H32" s="27">
        <v>34</v>
      </c>
      <c r="I32" s="27">
        <v>51</v>
      </c>
      <c r="J32" s="30">
        <f aca="true" t="shared" si="2" ref="J32:J37">ROUNDDOWN(H32/I32,3)</f>
        <v>0.666</v>
      </c>
      <c r="K32" s="27">
        <v>5</v>
      </c>
      <c r="L32" s="31"/>
      <c r="N32">
        <v>4693</v>
      </c>
    </row>
    <row r="33" spans="2:14" ht="12.75">
      <c r="B33" s="27">
        <v>2</v>
      </c>
      <c r="C33" s="28" t="str">
        <f>VLOOKUP(N33,'[1]LEDEN'!A:E,2,FALSE)</f>
        <v>MISMAN Eddy</v>
      </c>
      <c r="D33" s="29"/>
      <c r="E33" s="29"/>
      <c r="F33" s="27">
        <v>2</v>
      </c>
      <c r="G33" s="27"/>
      <c r="H33" s="27">
        <v>34</v>
      </c>
      <c r="I33" s="27">
        <v>55</v>
      </c>
      <c r="J33" s="30">
        <f t="shared" si="2"/>
        <v>0.618</v>
      </c>
      <c r="K33" s="27">
        <v>5</v>
      </c>
      <c r="L33" s="54">
        <v>3</v>
      </c>
      <c r="N33" s="32" t="s">
        <v>20</v>
      </c>
    </row>
    <row r="34" spans="2:14" ht="12.75">
      <c r="B34" s="27">
        <v>3</v>
      </c>
      <c r="C34" s="28" t="str">
        <f>VLOOKUP(N34,'[1]LEDEN'!A:E,2,FALSE)</f>
        <v>BAERT Rony</v>
      </c>
      <c r="D34" s="29"/>
      <c r="E34" s="29"/>
      <c r="F34" s="27">
        <v>0</v>
      </c>
      <c r="G34" s="27"/>
      <c r="H34" s="27">
        <v>14</v>
      </c>
      <c r="I34" s="27">
        <v>41</v>
      </c>
      <c r="J34" s="30">
        <f t="shared" si="2"/>
        <v>0.341</v>
      </c>
      <c r="K34" s="27">
        <v>2</v>
      </c>
      <c r="L34" s="54"/>
      <c r="N34">
        <v>4065</v>
      </c>
    </row>
    <row r="35" spans="2:14" ht="12.75">
      <c r="B35" s="27">
        <v>4</v>
      </c>
      <c r="C35" s="28" t="str">
        <f>VLOOKUP(N35,'[1]LEDEN'!A:E,2,FALSE)</f>
        <v>SERWEYTENS Lieven</v>
      </c>
      <c r="D35" s="29"/>
      <c r="E35" s="29"/>
      <c r="F35" s="27">
        <v>0</v>
      </c>
      <c r="G35" s="27"/>
      <c r="H35" s="27">
        <v>32</v>
      </c>
      <c r="I35" s="27">
        <v>71</v>
      </c>
      <c r="J35" s="30">
        <f t="shared" si="2"/>
        <v>0.45</v>
      </c>
      <c r="K35" s="27">
        <v>3</v>
      </c>
      <c r="L35" s="54"/>
      <c r="N35">
        <v>4557</v>
      </c>
    </row>
    <row r="36" spans="2:12" ht="12.75" customHeight="1" hidden="1">
      <c r="B36" s="27">
        <v>5</v>
      </c>
      <c r="C36" s="28" t="e">
        <f>VLOOKUP(N36,'[1]LEDEN'!A:E,2,FALSE)</f>
        <v>#N/A</v>
      </c>
      <c r="D36" s="29"/>
      <c r="E36" s="29"/>
      <c r="F36" s="27"/>
      <c r="G36" s="27"/>
      <c r="H36" s="27">
        <f>G36/8*7</f>
        <v>0</v>
      </c>
      <c r="I36" s="27"/>
      <c r="J36" s="30" t="e">
        <f t="shared" si="2"/>
        <v>#DIV/0!</v>
      </c>
      <c r="K36" s="27"/>
      <c r="L36" s="54"/>
    </row>
    <row r="37" spans="1:12" ht="12.75">
      <c r="A37" s="33"/>
      <c r="B37" s="34"/>
      <c r="C37" s="35" t="s">
        <v>23</v>
      </c>
      <c r="D37" s="33"/>
      <c r="E37" s="33" t="s">
        <v>22</v>
      </c>
      <c r="F37" s="36">
        <f>SUM(F32:F36)</f>
        <v>4</v>
      </c>
      <c r="G37" s="36"/>
      <c r="H37" s="36">
        <f>SUM(H32:H36)</f>
        <v>114</v>
      </c>
      <c r="I37" s="36">
        <f>SUM(I32:I36)</f>
        <v>218</v>
      </c>
      <c r="J37" s="37">
        <f t="shared" si="2"/>
        <v>0.522</v>
      </c>
      <c r="K37" s="36">
        <f>MAX(K32:K36)</f>
        <v>5</v>
      </c>
      <c r="L37" s="38"/>
    </row>
    <row r="38" spans="1:12" ht="6.75" customHeight="1" thickBot="1">
      <c r="A38" s="40"/>
      <c r="B38" s="41"/>
      <c r="C38" s="40"/>
      <c r="D38" s="40"/>
      <c r="E38" s="40"/>
      <c r="F38" s="41"/>
      <c r="G38" s="41"/>
      <c r="H38" s="41"/>
      <c r="I38" s="41"/>
      <c r="J38" s="41"/>
      <c r="K38" s="41"/>
      <c r="L38" s="40"/>
    </row>
    <row r="39" spans="6:11" ht="6" customHeight="1">
      <c r="F39" s="18"/>
      <c r="G39" s="18"/>
      <c r="H39" s="18"/>
      <c r="I39" s="18"/>
      <c r="J39" s="18"/>
      <c r="K39" s="18"/>
    </row>
    <row r="40" spans="1:12" ht="13.5" customHeight="1">
      <c r="A40" s="19" t="s">
        <v>13</v>
      </c>
      <c r="B40" s="20" t="str">
        <f>VLOOKUP(L40,'[1]LEDEN'!A:E,2,FALSE)</f>
        <v>SERWEYTENS Lieven</v>
      </c>
      <c r="C40" s="19"/>
      <c r="D40" s="19"/>
      <c r="E40" s="19"/>
      <c r="F40" s="42" t="s">
        <v>14</v>
      </c>
      <c r="G40" s="43" t="str">
        <f>VLOOKUP(L40,'[1]LEDEN'!A:E,3,FALSE)</f>
        <v>K.Br</v>
      </c>
      <c r="H40" s="43"/>
      <c r="I40" s="42"/>
      <c r="J40" s="42"/>
      <c r="K40" s="42"/>
      <c r="L40" s="22">
        <v>4557</v>
      </c>
    </row>
    <row r="41" spans="6:11" ht="12.75">
      <c r="F41" s="18"/>
      <c r="G41" s="18"/>
      <c r="H41" s="18"/>
      <c r="I41" s="18"/>
      <c r="J41" s="18"/>
      <c r="K41" s="18"/>
    </row>
    <row r="42" spans="6:12" ht="12.75">
      <c r="F42" s="24" t="s">
        <v>15</v>
      </c>
      <c r="G42" s="24"/>
      <c r="H42" s="24" t="s">
        <v>31</v>
      </c>
      <c r="I42" s="24" t="s">
        <v>16</v>
      </c>
      <c r="J42" s="26" t="s">
        <v>17</v>
      </c>
      <c r="K42" s="24" t="s">
        <v>18</v>
      </c>
      <c r="L42" s="24" t="s">
        <v>19</v>
      </c>
    </row>
    <row r="43" spans="2:14" ht="12.75">
      <c r="B43" s="27">
        <v>1</v>
      </c>
      <c r="C43" s="28" t="str">
        <f>VLOOKUP(N43,'[1]LEDEN'!A:E,2,FALSE)</f>
        <v>MOSTREY Peter</v>
      </c>
      <c r="D43" s="29"/>
      <c r="E43" s="29"/>
      <c r="F43" s="27">
        <v>2</v>
      </c>
      <c r="G43" s="27"/>
      <c r="H43" s="27">
        <v>34</v>
      </c>
      <c r="I43" s="27">
        <v>51</v>
      </c>
      <c r="J43" s="30">
        <f aca="true" t="shared" si="3" ref="J43:J48">ROUNDDOWN(H43/I43,3)</f>
        <v>0.666</v>
      </c>
      <c r="K43" s="27">
        <v>4</v>
      </c>
      <c r="L43" s="31"/>
      <c r="N43">
        <v>4693</v>
      </c>
    </row>
    <row r="44" spans="2:14" ht="12.75">
      <c r="B44" s="27">
        <v>2</v>
      </c>
      <c r="C44" s="28" t="str">
        <f>VLOOKUP(N44,'[1]LEDEN'!A:E,2,FALSE)</f>
        <v>BAERT Rony</v>
      </c>
      <c r="D44" s="29"/>
      <c r="E44" s="29"/>
      <c r="F44" s="27">
        <v>2</v>
      </c>
      <c r="G44" s="27"/>
      <c r="H44" s="27">
        <v>34</v>
      </c>
      <c r="I44" s="27">
        <v>36</v>
      </c>
      <c r="J44" s="30">
        <f t="shared" si="3"/>
        <v>0.944</v>
      </c>
      <c r="K44" s="27">
        <v>7</v>
      </c>
      <c r="L44" s="55">
        <v>1</v>
      </c>
      <c r="N44">
        <v>4065</v>
      </c>
    </row>
    <row r="45" spans="2:14" ht="12.75">
      <c r="B45" s="27">
        <v>3</v>
      </c>
      <c r="C45" s="28" t="str">
        <f>VLOOKUP(N45,'[1]LEDEN'!A:E,2,FALSE)</f>
        <v>MISMAN Eddy</v>
      </c>
      <c r="D45" s="29"/>
      <c r="E45" s="29"/>
      <c r="F45" s="27">
        <v>0</v>
      </c>
      <c r="G45" s="27"/>
      <c r="H45" s="27">
        <v>30</v>
      </c>
      <c r="I45" s="27">
        <v>52</v>
      </c>
      <c r="J45" s="30">
        <f t="shared" si="3"/>
        <v>0.576</v>
      </c>
      <c r="K45" s="27">
        <v>3</v>
      </c>
      <c r="L45" s="55"/>
      <c r="N45" s="32" t="s">
        <v>20</v>
      </c>
    </row>
    <row r="46" spans="2:14" ht="12.75">
      <c r="B46" s="27">
        <v>4</v>
      </c>
      <c r="C46" s="28" t="str">
        <f>VLOOKUP(N46,'[1]LEDEN'!A:E,2,FALSE)</f>
        <v>SAVER André</v>
      </c>
      <c r="D46" s="29"/>
      <c r="E46" s="29"/>
      <c r="F46" s="27">
        <v>2</v>
      </c>
      <c r="G46" s="27"/>
      <c r="H46" s="27">
        <v>34</v>
      </c>
      <c r="I46" s="27">
        <v>71</v>
      </c>
      <c r="J46" s="30">
        <f t="shared" si="3"/>
        <v>0.478</v>
      </c>
      <c r="K46" s="27">
        <v>4</v>
      </c>
      <c r="L46" s="55"/>
      <c r="N46">
        <v>5190</v>
      </c>
    </row>
    <row r="47" spans="2:12" ht="12.75" customHeight="1" hidden="1">
      <c r="B47" s="27">
        <v>5</v>
      </c>
      <c r="C47" s="28" t="e">
        <f>VLOOKUP(N47,'[1]LEDEN'!A:E,2,FALSE)</f>
        <v>#N/A</v>
      </c>
      <c r="D47" s="29"/>
      <c r="E47" s="29"/>
      <c r="F47" s="27"/>
      <c r="G47" s="27"/>
      <c r="H47" s="27">
        <f>G47/8*7</f>
        <v>0</v>
      </c>
      <c r="I47" s="27"/>
      <c r="J47" s="30" t="e">
        <f t="shared" si="3"/>
        <v>#DIV/0!</v>
      </c>
      <c r="K47" s="27"/>
      <c r="L47" s="55"/>
    </row>
    <row r="48" spans="1:12" ht="12.75">
      <c r="A48" s="33"/>
      <c r="B48" s="34"/>
      <c r="C48" s="35" t="s">
        <v>21</v>
      </c>
      <c r="D48" s="33"/>
      <c r="E48" s="33" t="s">
        <v>22</v>
      </c>
      <c r="F48" s="36">
        <f>SUM(F43:F47)</f>
        <v>6</v>
      </c>
      <c r="G48" s="36"/>
      <c r="H48" s="36">
        <f>SUM(H43:H47)</f>
        <v>132</v>
      </c>
      <c r="I48" s="36">
        <f>SUM(I43:I47)</f>
        <v>210</v>
      </c>
      <c r="J48" s="37">
        <f t="shared" si="3"/>
        <v>0.628</v>
      </c>
      <c r="K48" s="36">
        <f>MAX(K43:K47)</f>
        <v>7</v>
      </c>
      <c r="L48" s="38"/>
    </row>
    <row r="49" spans="1:12" ht="4.5" customHeight="1" thickBot="1">
      <c r="A49" s="40"/>
      <c r="B49" s="41"/>
      <c r="C49" s="40"/>
      <c r="D49" s="40"/>
      <c r="E49" s="40"/>
      <c r="F49" s="41"/>
      <c r="G49" s="41"/>
      <c r="H49" s="41"/>
      <c r="I49" s="41"/>
      <c r="J49" s="41"/>
      <c r="K49" s="41"/>
      <c r="L49" s="40"/>
    </row>
    <row r="50" spans="6:11" ht="6" customHeight="1">
      <c r="F50" s="18"/>
      <c r="G50" s="18"/>
      <c r="H50" s="18"/>
      <c r="I50" s="18"/>
      <c r="J50" s="18"/>
      <c r="K50" s="18"/>
    </row>
    <row r="51" spans="1:12" ht="12.75">
      <c r="A51" s="19" t="s">
        <v>13</v>
      </c>
      <c r="B51" s="20" t="str">
        <f>VLOOKUP(L51,'[1]LEDEN'!A:E,2,FALSE)</f>
        <v>MOSTREY Peter</v>
      </c>
      <c r="C51" s="19"/>
      <c r="D51" s="19"/>
      <c r="E51" s="19"/>
      <c r="F51" s="42" t="s">
        <v>14</v>
      </c>
      <c r="G51" s="43" t="str">
        <f>VLOOKUP(L51,'[1]LEDEN'!A:E,3,FALSE)</f>
        <v>OS</v>
      </c>
      <c r="H51" s="43"/>
      <c r="I51" s="42"/>
      <c r="J51" s="42"/>
      <c r="K51" s="42"/>
      <c r="L51" s="22">
        <v>4693</v>
      </c>
    </row>
    <row r="52" spans="6:11" ht="6.75" customHeight="1">
      <c r="F52" s="18"/>
      <c r="G52" s="18"/>
      <c r="H52" s="18"/>
      <c r="I52" s="18"/>
      <c r="J52" s="18"/>
      <c r="K52" s="18"/>
    </row>
    <row r="53" spans="6:12" ht="12.75">
      <c r="F53" s="24" t="s">
        <v>15</v>
      </c>
      <c r="G53" s="24"/>
      <c r="H53" s="24" t="s">
        <v>31</v>
      </c>
      <c r="I53" s="24" t="s">
        <v>16</v>
      </c>
      <c r="J53" s="26" t="s">
        <v>17</v>
      </c>
      <c r="K53" s="24" t="s">
        <v>18</v>
      </c>
      <c r="L53" s="24" t="s">
        <v>19</v>
      </c>
    </row>
    <row r="54" spans="2:14" ht="12.75">
      <c r="B54" s="27">
        <v>1</v>
      </c>
      <c r="C54" s="28" t="str">
        <f>VLOOKUP(N54,'[1]LEDEN'!A:E,2,FALSE)</f>
        <v>SAVER André</v>
      </c>
      <c r="D54" s="29"/>
      <c r="E54" s="29"/>
      <c r="F54" s="27">
        <v>0</v>
      </c>
      <c r="G54" s="27"/>
      <c r="H54" s="27">
        <v>25</v>
      </c>
      <c r="I54" s="27">
        <v>51</v>
      </c>
      <c r="J54" s="30">
        <f aca="true" t="shared" si="4" ref="J54:J59">ROUNDDOWN(H54/I54,3)</f>
        <v>0.49</v>
      </c>
      <c r="K54" s="27">
        <v>3</v>
      </c>
      <c r="L54" s="31"/>
      <c r="N54">
        <v>5190</v>
      </c>
    </row>
    <row r="55" spans="2:14" ht="12.75">
      <c r="B55" s="27">
        <v>2</v>
      </c>
      <c r="C55" s="28" t="str">
        <f>VLOOKUP(N55,'[1]LEDEN'!A:E,2,FALSE)</f>
        <v>SERWEYTENS Lieven</v>
      </c>
      <c r="D55" s="29"/>
      <c r="E55" s="29"/>
      <c r="F55" s="27">
        <v>0</v>
      </c>
      <c r="G55" s="27"/>
      <c r="H55" s="27">
        <v>26</v>
      </c>
      <c r="I55" s="27">
        <v>51</v>
      </c>
      <c r="J55" s="30">
        <f t="shared" si="4"/>
        <v>0.509</v>
      </c>
      <c r="K55" s="27">
        <v>4</v>
      </c>
      <c r="L55" s="54">
        <v>5</v>
      </c>
      <c r="N55">
        <v>4557</v>
      </c>
    </row>
    <row r="56" spans="2:14" ht="12.75">
      <c r="B56" s="27">
        <v>3</v>
      </c>
      <c r="C56" s="28" t="str">
        <f>VLOOKUP(N56,'[1]LEDEN'!A:E,2,FALSE)</f>
        <v>BAERT Rony</v>
      </c>
      <c r="D56" s="29"/>
      <c r="E56" s="29"/>
      <c r="F56" s="27">
        <v>0</v>
      </c>
      <c r="G56" s="27"/>
      <c r="H56" s="27">
        <v>25</v>
      </c>
      <c r="I56" s="27">
        <v>38</v>
      </c>
      <c r="J56" s="30">
        <f t="shared" si="4"/>
        <v>0.657</v>
      </c>
      <c r="K56" s="27">
        <v>4</v>
      </c>
      <c r="L56" s="54"/>
      <c r="N56">
        <v>4065</v>
      </c>
    </row>
    <row r="57" spans="2:14" ht="12.75">
      <c r="B57" s="27">
        <v>4</v>
      </c>
      <c r="C57" s="28" t="str">
        <f>VLOOKUP(N57,'[1]LEDEN'!A:E,2,FALSE)</f>
        <v>MISMAN Eddy</v>
      </c>
      <c r="D57" s="29"/>
      <c r="E57" s="29"/>
      <c r="F57" s="27">
        <v>2</v>
      </c>
      <c r="G57" s="27"/>
      <c r="H57" s="27">
        <v>34</v>
      </c>
      <c r="I57" s="27">
        <v>55</v>
      </c>
      <c r="J57" s="30">
        <f t="shared" si="4"/>
        <v>0.618</v>
      </c>
      <c r="K57" s="27">
        <v>3</v>
      </c>
      <c r="L57" s="54"/>
      <c r="N57" s="32" t="s">
        <v>20</v>
      </c>
    </row>
    <row r="58" spans="2:12" ht="12.75" customHeight="1" hidden="1">
      <c r="B58" s="27">
        <v>5</v>
      </c>
      <c r="C58" s="28" t="e">
        <f>VLOOKUP(N58,'[1]LEDEN'!A:E,2,FALSE)</f>
        <v>#N/A</v>
      </c>
      <c r="D58" s="29"/>
      <c r="E58" s="29"/>
      <c r="F58" s="27"/>
      <c r="G58" s="27"/>
      <c r="H58" s="27">
        <f>G58/8*7</f>
        <v>0</v>
      </c>
      <c r="I58" s="27"/>
      <c r="J58" s="30" t="e">
        <f t="shared" si="4"/>
        <v>#DIV/0!</v>
      </c>
      <c r="K58" s="27"/>
      <c r="L58" s="54"/>
    </row>
    <row r="59" spans="1:12" ht="12.75">
      <c r="A59" s="33"/>
      <c r="B59" s="34"/>
      <c r="C59" s="35" t="s">
        <v>23</v>
      </c>
      <c r="D59" s="33"/>
      <c r="E59" s="33" t="s">
        <v>22</v>
      </c>
      <c r="F59" s="36">
        <f>SUM(F54:F58)</f>
        <v>2</v>
      </c>
      <c r="G59" s="36"/>
      <c r="H59" s="36">
        <f>SUM(H54:H58)</f>
        <v>110</v>
      </c>
      <c r="I59" s="36">
        <f>SUM(I54:I58)</f>
        <v>195</v>
      </c>
      <c r="J59" s="37">
        <f t="shared" si="4"/>
        <v>0.564</v>
      </c>
      <c r="K59" s="36">
        <f>MAX(K54:K58)</f>
        <v>4</v>
      </c>
      <c r="L59" s="38"/>
    </row>
    <row r="60" spans="1:12" ht="8.25" customHeight="1" thickBot="1">
      <c r="A60" s="40"/>
      <c r="B60" s="41"/>
      <c r="C60" s="40"/>
      <c r="D60" s="40"/>
      <c r="E60" s="40"/>
      <c r="F60" s="41"/>
      <c r="G60" s="41"/>
      <c r="H60" s="41"/>
      <c r="I60" s="41"/>
      <c r="J60" s="41"/>
      <c r="K60" s="41"/>
      <c r="L60" s="40"/>
    </row>
    <row r="61" spans="6:11" ht="6" customHeight="1">
      <c r="F61" s="18"/>
      <c r="G61" s="18"/>
      <c r="H61" s="18"/>
      <c r="I61" s="18"/>
      <c r="J61" s="18"/>
      <c r="K61" s="18"/>
    </row>
    <row r="62" spans="2:13" ht="15">
      <c r="B62" s="44" t="s">
        <v>24</v>
      </c>
      <c r="C62" s="45"/>
      <c r="D62" s="44"/>
      <c r="E62" s="45"/>
      <c r="F62" s="45"/>
      <c r="G62" s="45"/>
      <c r="H62" s="45"/>
      <c r="I62" s="44" t="s">
        <v>25</v>
      </c>
      <c r="J62" s="44"/>
      <c r="K62" s="44"/>
      <c r="L62" s="45"/>
      <c r="M62" s="45"/>
    </row>
    <row r="63" spans="2:13" ht="15">
      <c r="B63" s="46"/>
      <c r="C63" s="45"/>
      <c r="D63" s="46"/>
      <c r="E63" s="45"/>
      <c r="F63" s="45"/>
      <c r="G63" s="45"/>
      <c r="H63" s="45"/>
      <c r="I63" s="44" t="s">
        <v>26</v>
      </c>
      <c r="J63" s="44"/>
      <c r="K63" s="44"/>
      <c r="L63" s="45"/>
      <c r="M63" s="45"/>
    </row>
    <row r="64" spans="2:13" ht="15">
      <c r="B64" s="44" t="s">
        <v>27</v>
      </c>
      <c r="C64" s="45"/>
      <c r="D64" s="46"/>
      <c r="E64" s="47">
        <v>4557</v>
      </c>
      <c r="F64" s="45"/>
      <c r="G64" s="45"/>
      <c r="H64" s="45"/>
      <c r="I64" s="45"/>
      <c r="J64" s="45"/>
      <c r="K64" s="45"/>
      <c r="L64" s="45"/>
      <c r="M64" s="45"/>
    </row>
    <row r="65" spans="2:13" ht="15">
      <c r="B65" s="56" t="s">
        <v>28</v>
      </c>
      <c r="C65" s="57"/>
      <c r="D65" s="58"/>
      <c r="E65" s="45"/>
      <c r="F65" s="45"/>
      <c r="G65" s="45"/>
      <c r="H65" s="45"/>
      <c r="I65" s="45"/>
      <c r="J65" s="45"/>
      <c r="K65" s="45"/>
      <c r="L65" s="45"/>
      <c r="M65" s="45"/>
    </row>
    <row r="66" spans="2:13" ht="12.75">
      <c r="B66" s="48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2:13" ht="12.75">
      <c r="B67" s="4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2:13" ht="15.75">
      <c r="B68" s="48"/>
      <c r="C68" s="59">
        <v>40602</v>
      </c>
      <c r="D68" s="60"/>
      <c r="E68" s="45"/>
      <c r="F68" s="45"/>
      <c r="G68" s="45"/>
      <c r="H68" s="45"/>
      <c r="I68" s="49" t="s">
        <v>29</v>
      </c>
      <c r="J68" s="61" t="s">
        <v>30</v>
      </c>
      <c r="K68" s="61"/>
      <c r="L68" s="61"/>
      <c r="M68" s="61"/>
    </row>
  </sheetData>
  <sheetProtection/>
  <mergeCells count="11">
    <mergeCell ref="B65:D65"/>
    <mergeCell ref="C68:D68"/>
    <mergeCell ref="J68:M68"/>
    <mergeCell ref="L22:L25"/>
    <mergeCell ref="L33:L36"/>
    <mergeCell ref="L44:L47"/>
    <mergeCell ref="L55:L58"/>
    <mergeCell ref="C3:D3"/>
    <mergeCell ref="F3:I3"/>
    <mergeCell ref="K3:M3"/>
    <mergeCell ref="L11:L14"/>
  </mergeCells>
  <printOptions/>
  <pageMargins left="0.3937007874015748" right="0" top="0.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Kurt</cp:lastModifiedBy>
  <dcterms:created xsi:type="dcterms:W3CDTF">2011-03-01T16:18:05Z</dcterms:created>
  <dcterms:modified xsi:type="dcterms:W3CDTF">2011-03-01T18:43:29Z</dcterms:modified>
  <cp:category/>
  <cp:version/>
  <cp:contentType/>
  <cp:contentStatus/>
</cp:coreProperties>
</file>