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U.DF4" sheetId="1" r:id="rId1"/>
  </sheets>
  <externalReferences>
    <externalReference r:id="rId4"/>
    <externalReference r:id="rId5"/>
    <externalReference r:id="rId6"/>
  </externalReferences>
  <definedNames>
    <definedName name="_xlnm.Print_Area" localSheetId="0">'U.DF4'!$A$1:$M$68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<sst xmlns="http://schemas.openxmlformats.org/spreadsheetml/2006/main" count="49" uniqueCount="30">
  <si>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</si>
  <si>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</si>
  <si>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</si>
  <si>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</si>
  <si>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VRIJSPEL</t>
  </si>
  <si>
    <t xml:space="preserve">        KLEIN</t>
  </si>
  <si>
    <t>datum:</t>
  </si>
  <si>
    <t>01 - 13/10/10</t>
  </si>
  <si>
    <t>Lokaal:</t>
  </si>
  <si>
    <t>K.BiGi &amp; BC 't OSKE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</si>
  <si>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</si>
  <si>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</si>
  <si>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</si>
  <si>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</si>
  <si>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</si>
  <si>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</si>
  <si>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</si>
  <si>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</si>
  <si>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</si>
  <si>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</si>
  <si>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</si>
  <si>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</si>
  <si>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</si>
  <si>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</si>
  <si>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GENT</t>
  </si>
  <si>
    <t>11/12.12.10</t>
  </si>
  <si>
    <t>VERMEULEN,Johan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</si>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</sst>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vertical="center"/>
      <protection/>
    </xf>
    <xf numFmtId="0" fontId="2" fillId="33" borderId="11" xfId="55" applyFill="1" applyBorder="1" applyAlignment="1">
      <alignment horizontal="center" vertical="center"/>
      <protection/>
    </xf>
    <xf numFmtId="0" fontId="2" fillId="33" borderId="11" xfId="55" applyFill="1" applyBorder="1" applyAlignment="1">
      <alignment vertical="center"/>
      <protection/>
    </xf>
    <xf numFmtId="0" fontId="4" fillId="33" borderId="11" xfId="55" applyFont="1" applyFill="1" applyBorder="1" applyAlignment="1">
      <alignment vertical="center"/>
      <protection/>
    </xf>
    <xf numFmtId="0" fontId="3" fillId="33" borderId="12" xfId="55" applyFont="1" applyFill="1" applyBorder="1" applyAlignment="1">
      <alignment horizontal="right" vertical="center"/>
      <protection/>
    </xf>
    <xf numFmtId="0" fontId="2" fillId="0" borderId="0" xfId="55">
      <alignment/>
      <protection/>
    </xf>
    <xf numFmtId="0" fontId="2" fillId="33" borderId="13" xfId="55" applyFill="1" applyBorder="1" applyAlignment="1">
      <alignment vertical="center"/>
      <protection/>
    </xf>
    <xf numFmtId="0" fontId="2" fillId="33" borderId="0" xfId="55" applyFill="1" applyBorder="1" applyAlignment="1">
      <alignment horizontal="center" vertical="center"/>
      <protection/>
    </xf>
    <xf numFmtId="0" fontId="2" fillId="33" borderId="0" xfId="55" applyFill="1" applyBorder="1" applyAlignment="1">
      <alignment vertical="center"/>
      <protection/>
    </xf>
    <xf numFmtId="0" fontId="5" fillId="33" borderId="0" xfId="55" applyFont="1" applyFill="1" applyBorder="1" applyAlignment="1">
      <alignment vertical="center"/>
      <protection/>
    </xf>
    <xf numFmtId="0" fontId="2" fillId="33" borderId="14" xfId="55" applyFill="1" applyBorder="1" applyAlignment="1">
      <alignment vertical="center"/>
      <protection/>
    </xf>
    <xf numFmtId="0" fontId="2" fillId="33" borderId="0" xfId="55" applyFill="1" applyBorder="1" applyAlignment="1">
      <alignment horizontal="left" vertical="center"/>
      <protection/>
    </xf>
    <xf numFmtId="0" fontId="2" fillId="33" borderId="0" xfId="55" applyFont="1" applyFill="1" applyBorder="1" applyAlignment="1">
      <alignment horizontal="right" vertical="center"/>
      <protection/>
    </xf>
    <xf numFmtId="0" fontId="2" fillId="33" borderId="15" xfId="55" applyFill="1" applyBorder="1" applyAlignment="1">
      <alignment vertical="center"/>
      <protection/>
    </xf>
    <xf numFmtId="0" fontId="2" fillId="33" borderId="16" xfId="55" applyFill="1" applyBorder="1" applyAlignment="1">
      <alignment horizontal="center" vertical="center"/>
      <protection/>
    </xf>
    <xf numFmtId="0" fontId="2" fillId="33" borderId="16" xfId="55" applyFill="1" applyBorder="1" applyAlignment="1">
      <alignment vertical="center"/>
      <protection/>
    </xf>
    <xf numFmtId="0" fontId="2" fillId="33" borderId="17" xfId="55" applyFill="1" applyBorder="1" applyAlignment="1">
      <alignment vertical="center"/>
      <protection/>
    </xf>
    <xf numFmtId="0" fontId="2" fillId="0" borderId="0" xfId="55" applyAlignment="1">
      <alignment horizontal="center"/>
      <protection/>
    </xf>
    <xf numFmtId="0" fontId="2" fillId="0" borderId="18" xfId="55" applyBorder="1">
      <alignment/>
      <protection/>
    </xf>
    <xf numFmtId="0" fontId="8" fillId="0" borderId="18" xfId="55" applyFont="1" applyBorder="1">
      <alignment/>
      <protection/>
    </xf>
    <xf numFmtId="0" fontId="8" fillId="0" borderId="18" xfId="55" applyFont="1" applyBorder="1" applyAlignment="1">
      <alignment horizontal="left"/>
      <protection/>
    </xf>
    <xf numFmtId="0" fontId="8" fillId="0" borderId="18" xfId="55" applyFont="1" applyBorder="1" quotePrefix="1">
      <alignment/>
      <protection/>
    </xf>
    <xf numFmtId="0" fontId="9" fillId="33" borderId="19" xfId="55" applyFont="1" applyFill="1" applyBorder="1">
      <alignment/>
      <protection/>
    </xf>
    <xf numFmtId="0" fontId="9" fillId="33" borderId="19" xfId="55" applyFont="1" applyFill="1" applyBorder="1" applyAlignment="1">
      <alignment horizontal="center"/>
      <protection/>
    </xf>
    <xf numFmtId="0" fontId="9" fillId="33" borderId="19" xfId="55" applyFont="1" applyFill="1" applyBorder="1" applyAlignment="1">
      <alignment horizontal="left"/>
      <protection/>
    </xf>
    <xf numFmtId="0" fontId="10" fillId="33" borderId="19" xfId="55" applyFont="1" applyFill="1" applyBorder="1" applyAlignment="1">
      <alignment horizontal="center"/>
      <protection/>
    </xf>
    <xf numFmtId="0" fontId="2" fillId="0" borderId="19" xfId="55" applyBorder="1" applyAlignment="1">
      <alignment horizontal="center"/>
      <protection/>
    </xf>
    <xf numFmtId="0" fontId="2" fillId="0" borderId="20" xfId="55" applyBorder="1">
      <alignment/>
      <protection/>
    </xf>
    <xf numFmtId="0" fontId="2" fillId="0" borderId="21" xfId="55" applyBorder="1">
      <alignment/>
      <protection/>
    </xf>
    <xf numFmtId="2" fontId="2" fillId="0" borderId="19" xfId="55" applyNumberFormat="1" applyBorder="1" applyAlignment="1">
      <alignment horizontal="center"/>
      <protection/>
    </xf>
    <xf numFmtId="0" fontId="2" fillId="0" borderId="22" xfId="55" applyBorder="1">
      <alignment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0" fontId="12" fillId="0" borderId="19" xfId="55" applyFont="1" applyBorder="1" applyAlignment="1">
      <alignment horizontal="center"/>
      <protection/>
    </xf>
    <xf numFmtId="2" fontId="12" fillId="0" borderId="19" xfId="55" applyNumberFormat="1" applyFont="1" applyBorder="1" applyAlignment="1">
      <alignment horizontal="center"/>
      <protection/>
    </xf>
    <xf numFmtId="0" fontId="2" fillId="0" borderId="23" xfId="55" applyBorder="1">
      <alignment/>
      <protection/>
    </xf>
    <xf numFmtId="2" fontId="2" fillId="0" borderId="0" xfId="55" applyNumberFormat="1">
      <alignment/>
      <protection/>
    </xf>
    <xf numFmtId="0" fontId="2" fillId="0" borderId="24" xfId="55" applyBorder="1">
      <alignment/>
      <protection/>
    </xf>
    <xf numFmtId="0" fontId="2" fillId="0" borderId="24" xfId="55" applyBorder="1" applyAlignment="1">
      <alignment horizontal="center"/>
      <protection/>
    </xf>
    <xf numFmtId="0" fontId="2" fillId="0" borderId="18" xfId="55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13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  <xf numFmtId="0" fontId="2" fillId="0" borderId="0" xfId="55" applyAlignment="1">
      <alignment/>
      <protection/>
    </xf>
    <xf numFmtId="14" fontId="14" fillId="0" borderId="0" xfId="55" applyNumberFormat="1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0" xfId="55" applyFont="1" applyAlignment="1">
      <alignment horizontal="left"/>
      <protection/>
    </xf>
    <xf numFmtId="15" fontId="5" fillId="33" borderId="0" xfId="55" applyNumberFormat="1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left"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7" fillId="33" borderId="14" xfId="55" applyFont="1" applyFill="1" applyBorder="1" applyAlignment="1">
      <alignment horizontal="left" vertical="center"/>
      <protection/>
    </xf>
    <xf numFmtId="0" fontId="11" fillId="0" borderId="25" xfId="55" applyFont="1" applyBorder="1" applyAlignment="1">
      <alignment horizontal="center" vertical="center"/>
      <protection/>
    </xf>
    <xf numFmtId="0" fontId="11" fillId="34" borderId="25" xfId="55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I35" sqref="I35"/>
    </sheetView>
  </sheetViews>
  <sheetFormatPr defaultColWidth="9.140625" defaultRowHeight="15"/>
  <cols>
    <col min="1" max="1" width="9.57421875" style="6" customWidth="1"/>
    <col min="2" max="2" width="3.140625" style="18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52" t="s">
        <v>7</v>
      </c>
      <c r="D3" s="52"/>
      <c r="E3" s="12" t="s">
        <v>8</v>
      </c>
      <c r="F3" s="53" t="s">
        <v>9</v>
      </c>
      <c r="G3" s="53"/>
      <c r="H3" s="53"/>
      <c r="I3" s="53"/>
      <c r="J3" s="13" t="s">
        <v>10</v>
      </c>
      <c r="K3" s="54" t="s">
        <v>11</v>
      </c>
      <c r="L3" s="54"/>
      <c r="M3" s="55"/>
    </row>
    <row r="4" spans="1:13" ht="3.7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ht="5.25" customHeight="1"/>
    <row r="6" spans="1:12" ht="12.75">
      <c r="A6" s="19" t="s">
        <v>12</v>
      </c>
      <c r="B6" s="20" t="str">
        <f>VLOOKUP(L6,'[1]LEDEN'!A:E,2,FALSE)</f>
        <v>BAUWENS Freddy</v>
      </c>
      <c r="C6" s="19"/>
      <c r="D6" s="19"/>
      <c r="E6" s="19"/>
      <c r="F6" s="19" t="s">
        <v>13</v>
      </c>
      <c r="G6" s="21" t="str">
        <f>VLOOKUP(L6,'[1]LEDEN'!A:E,3,FALSE)</f>
        <v>K.BiGi</v>
      </c>
      <c r="H6" s="21"/>
      <c r="I6" s="19"/>
      <c r="J6" s="19"/>
      <c r="K6" s="19"/>
      <c r="L6" s="22">
        <v>4158</v>
      </c>
    </row>
    <row r="7" ht="6" customHeight="1"/>
    <row r="8" spans="6:12" ht="12.75">
      <c r="F8" s="23" t="s">
        <v>14</v>
      </c>
      <c r="G8" s="24" t="s">
        <v>15</v>
      </c>
      <c r="H8" s="24">
        <v>2.3</v>
      </c>
      <c r="I8" s="25" t="s">
        <v>16</v>
      </c>
      <c r="J8" s="26" t="s">
        <v>17</v>
      </c>
      <c r="K8" s="24" t="s">
        <v>18</v>
      </c>
      <c r="L8" s="24" t="s">
        <v>19</v>
      </c>
    </row>
    <row r="9" spans="2:14" ht="15" customHeight="1">
      <c r="B9" s="27">
        <v>1</v>
      </c>
      <c r="C9" s="28" t="str">
        <f>VLOOKUP(N9,'[1]LEDEN'!A:E,2,FALSE)</f>
        <v>GARRE Roger</v>
      </c>
      <c r="D9" s="29"/>
      <c r="E9" s="29"/>
      <c r="F9" s="27">
        <v>0</v>
      </c>
      <c r="G9" s="27"/>
      <c r="H9" s="27">
        <v>86</v>
      </c>
      <c r="I9" s="27">
        <v>32</v>
      </c>
      <c r="J9" s="30">
        <f aca="true" t="shared" si="0" ref="J9:J15">ROUNDDOWN(H9/I9,2)</f>
        <v>2.68</v>
      </c>
      <c r="K9" s="27">
        <v>11</v>
      </c>
      <c r="L9" s="31"/>
      <c r="N9" s="6">
        <v>8045</v>
      </c>
    </row>
    <row r="10" spans="2:14" ht="15" customHeight="1">
      <c r="B10" s="27">
        <v>2</v>
      </c>
      <c r="C10" s="28" t="str">
        <f>VLOOKUP(N10,'[1]LEDEN'!A:E,2,FALSE)</f>
        <v>VERMEULEN Johan</v>
      </c>
      <c r="D10" s="29"/>
      <c r="E10" s="29"/>
      <c r="F10" s="27">
        <v>0</v>
      </c>
      <c r="G10" s="27"/>
      <c r="H10" s="27">
        <v>43</v>
      </c>
      <c r="I10" s="27">
        <v>15</v>
      </c>
      <c r="J10" s="30">
        <f t="shared" si="0"/>
        <v>2.86</v>
      </c>
      <c r="K10" s="27">
        <v>10</v>
      </c>
      <c r="L10" s="56">
        <v>3</v>
      </c>
      <c r="N10" s="6">
        <v>7010</v>
      </c>
    </row>
    <row r="11" spans="2:14" ht="15" customHeight="1">
      <c r="B11" s="27">
        <v>3</v>
      </c>
      <c r="C11" s="28" t="str">
        <f>VLOOKUP(N11,'[1]LEDEN'!A:E,2,FALSE)</f>
        <v>GARRE Roger</v>
      </c>
      <c r="D11" s="29"/>
      <c r="E11" s="29"/>
      <c r="F11" s="27">
        <v>1</v>
      </c>
      <c r="G11" s="27"/>
      <c r="H11" s="27">
        <v>90</v>
      </c>
      <c r="I11" s="27">
        <v>28</v>
      </c>
      <c r="J11" s="30">
        <f t="shared" si="0"/>
        <v>3.21</v>
      </c>
      <c r="K11" s="27">
        <v>13</v>
      </c>
      <c r="L11" s="56"/>
      <c r="N11" s="6">
        <v>8045</v>
      </c>
    </row>
    <row r="12" spans="2:14" ht="15" customHeight="1">
      <c r="B12" s="27">
        <v>4</v>
      </c>
      <c r="C12" s="28" t="str">
        <f>VLOOKUP(N12,'[1]LEDEN'!A:E,2,FALSE)</f>
        <v>VERMEULEN Johan</v>
      </c>
      <c r="D12" s="29"/>
      <c r="E12" s="29"/>
      <c r="F12" s="27">
        <v>0</v>
      </c>
      <c r="G12" s="27"/>
      <c r="H12" s="27">
        <v>85</v>
      </c>
      <c r="I12" s="27">
        <v>34</v>
      </c>
      <c r="J12" s="30">
        <f t="shared" si="0"/>
        <v>2.5</v>
      </c>
      <c r="K12" s="27">
        <v>18</v>
      </c>
      <c r="L12" s="56"/>
      <c r="N12" s="6">
        <v>7010</v>
      </c>
    </row>
    <row r="13" spans="2:12" ht="15" customHeight="1" hidden="1">
      <c r="B13" s="27">
        <v>4</v>
      </c>
      <c r="C13" s="28" t="e">
        <f>VLOOKUP(N13,'[1]LEDEN'!A:E,2,FALSE)</f>
        <v>#N/A</v>
      </c>
      <c r="D13" s="29"/>
      <c r="E13" s="29"/>
      <c r="F13" s="27"/>
      <c r="G13" s="27"/>
      <c r="H13" s="27">
        <f>G13/8*7</f>
        <v>0</v>
      </c>
      <c r="I13" s="27"/>
      <c r="J13" s="30" t="e">
        <f t="shared" si="0"/>
        <v>#DIV/0!</v>
      </c>
      <c r="K13" s="27"/>
      <c r="L13" s="56"/>
    </row>
    <row r="14" spans="2:12" ht="15" customHeight="1" hidden="1">
      <c r="B14" s="27">
        <v>5</v>
      </c>
      <c r="C14" s="28" t="e">
        <f>VLOOKUP(N14,'[1]LEDEN'!A:E,2,FALSE)</f>
        <v>#N/A</v>
      </c>
      <c r="D14" s="29"/>
      <c r="E14" s="29"/>
      <c r="F14" s="27"/>
      <c r="G14" s="27"/>
      <c r="H14" s="27">
        <f>G14/8*7</f>
        <v>0</v>
      </c>
      <c r="I14" s="27"/>
      <c r="J14" s="30" t="e">
        <f t="shared" si="0"/>
        <v>#DIV/0!</v>
      </c>
      <c r="K14" s="27"/>
      <c r="L14" s="56"/>
    </row>
    <row r="15" spans="1:13" ht="15" customHeight="1">
      <c r="A15" s="32"/>
      <c r="B15" s="33"/>
      <c r="C15" s="32" t="s">
        <v>20</v>
      </c>
      <c r="D15" s="32"/>
      <c r="E15" s="32" t="s">
        <v>21</v>
      </c>
      <c r="F15" s="34">
        <f>SUM(F9:F14)</f>
        <v>1</v>
      </c>
      <c r="G15" s="34">
        <f>SUM(G9:G14)</f>
        <v>0</v>
      </c>
      <c r="H15" s="34">
        <f>SUM(H9:H14)</f>
        <v>304</v>
      </c>
      <c r="I15" s="34">
        <f>SUM(I9:I14)</f>
        <v>109</v>
      </c>
      <c r="J15" s="35">
        <f t="shared" si="0"/>
        <v>2.78</v>
      </c>
      <c r="K15" s="34">
        <f>MAX(K9:K14)</f>
        <v>18</v>
      </c>
      <c r="L15" s="36"/>
      <c r="M15" s="37"/>
    </row>
    <row r="16" spans="1:12" ht="8.25" customHeight="1" thickBo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ht="7.5" customHeight="1"/>
    <row r="18" spans="1:12" ht="12.75">
      <c r="A18" s="19" t="s">
        <v>12</v>
      </c>
      <c r="B18" s="20" t="str">
        <f>VLOOKUP(L18,'[1]LEDEN'!A:E,2,FALSE)</f>
        <v>GARRE Roger</v>
      </c>
      <c r="C18" s="19"/>
      <c r="D18" s="19"/>
      <c r="E18" s="19"/>
      <c r="F18" s="19" t="s">
        <v>13</v>
      </c>
      <c r="G18" s="21" t="str">
        <f>VLOOKUP(L18,'[1]LEDEN'!A:E,3,FALSE)</f>
        <v>CM</v>
      </c>
      <c r="H18" s="21"/>
      <c r="I18" s="19"/>
      <c r="J18" s="19"/>
      <c r="K18" s="19"/>
      <c r="L18" s="22">
        <v>8045</v>
      </c>
    </row>
    <row r="19" ht="6" customHeight="1"/>
    <row r="20" spans="6:12" ht="12.75">
      <c r="F20" s="23" t="s">
        <v>14</v>
      </c>
      <c r="G20" s="24" t="s">
        <v>15</v>
      </c>
      <c r="H20" s="24">
        <v>2.3</v>
      </c>
      <c r="I20" s="25" t="s">
        <v>16</v>
      </c>
      <c r="J20" s="26" t="s">
        <v>17</v>
      </c>
      <c r="K20" s="24" t="s">
        <v>18</v>
      </c>
      <c r="L20" s="24" t="s">
        <v>19</v>
      </c>
    </row>
    <row r="21" spans="2:14" ht="12.75">
      <c r="B21" s="27">
        <v>1</v>
      </c>
      <c r="C21" s="28" t="str">
        <f>VLOOKUP(N21,'[1]LEDEN'!A:E,2,FALSE)</f>
        <v>BAUWENS Freddy</v>
      </c>
      <c r="D21" s="29"/>
      <c r="E21" s="29"/>
      <c r="F21" s="27">
        <v>2</v>
      </c>
      <c r="G21" s="27"/>
      <c r="H21" s="27">
        <v>90</v>
      </c>
      <c r="I21" s="27">
        <v>32</v>
      </c>
      <c r="J21" s="30">
        <f aca="true" t="shared" si="1" ref="J21:J27">ROUNDDOWN(H21/I21,2)</f>
        <v>2.81</v>
      </c>
      <c r="K21" s="27">
        <v>13</v>
      </c>
      <c r="L21" s="31"/>
      <c r="N21" s="6">
        <v>4158</v>
      </c>
    </row>
    <row r="22" spans="2:14" ht="12.75">
      <c r="B22" s="27">
        <v>2</v>
      </c>
      <c r="C22" s="28" t="str">
        <f>VLOOKUP(N22,'[1]LEDEN'!A:E,2,FALSE)</f>
        <v>VERMEULEN Johan</v>
      </c>
      <c r="D22" s="29"/>
      <c r="E22" s="29"/>
      <c r="F22" s="27">
        <v>2</v>
      </c>
      <c r="G22" s="27"/>
      <c r="H22" s="27">
        <v>90</v>
      </c>
      <c r="I22" s="27">
        <v>19</v>
      </c>
      <c r="J22" s="30">
        <f t="shared" si="1"/>
        <v>4.73</v>
      </c>
      <c r="K22" s="27">
        <v>25</v>
      </c>
      <c r="L22" s="56">
        <v>2</v>
      </c>
      <c r="N22" s="6">
        <v>7010</v>
      </c>
    </row>
    <row r="23" spans="2:14" ht="12.75" customHeight="1">
      <c r="B23" s="27">
        <v>3</v>
      </c>
      <c r="C23" s="28" t="str">
        <f>VLOOKUP(N23,'[1]LEDEN'!A:E,2,FALSE)</f>
        <v>BAUWENS Freddy</v>
      </c>
      <c r="D23" s="29"/>
      <c r="E23" s="29"/>
      <c r="F23" s="27">
        <v>1</v>
      </c>
      <c r="G23" s="27"/>
      <c r="H23" s="27">
        <v>90</v>
      </c>
      <c r="I23" s="27">
        <v>28</v>
      </c>
      <c r="J23" s="30">
        <f t="shared" si="1"/>
        <v>3.21</v>
      </c>
      <c r="K23" s="27">
        <v>13</v>
      </c>
      <c r="L23" s="56"/>
      <c r="N23" s="6">
        <v>4158</v>
      </c>
    </row>
    <row r="24" spans="2:14" ht="12.75" customHeight="1">
      <c r="B24" s="27">
        <v>4</v>
      </c>
      <c r="C24" s="28" t="str">
        <f>VLOOKUP(N24,'[1]LEDEN'!A:E,2,FALSE)</f>
        <v>VERMEULEN Johan</v>
      </c>
      <c r="D24" s="29"/>
      <c r="E24" s="29"/>
      <c r="F24" s="27">
        <v>0</v>
      </c>
      <c r="G24" s="27"/>
      <c r="H24" s="27">
        <v>45</v>
      </c>
      <c r="I24" s="27">
        <v>17</v>
      </c>
      <c r="J24" s="30">
        <f t="shared" si="1"/>
        <v>2.64</v>
      </c>
      <c r="K24" s="27">
        <v>9</v>
      </c>
      <c r="L24" s="56"/>
      <c r="N24" s="6">
        <v>7010</v>
      </c>
    </row>
    <row r="25" spans="2:12" ht="12.75" customHeight="1" hidden="1">
      <c r="B25" s="27"/>
      <c r="C25" s="28" t="e">
        <f>VLOOKUP(N25,'[1]LEDEN'!A:E,2,FALSE)</f>
        <v>#N/A</v>
      </c>
      <c r="D25" s="29"/>
      <c r="E25" s="29"/>
      <c r="F25" s="27"/>
      <c r="G25" s="27"/>
      <c r="H25" s="27">
        <f>G25/8*7</f>
        <v>0</v>
      </c>
      <c r="I25" s="27"/>
      <c r="J25" s="30" t="e">
        <f t="shared" si="1"/>
        <v>#DIV/0!</v>
      </c>
      <c r="K25" s="27"/>
      <c r="L25" s="56"/>
    </row>
    <row r="26" spans="2:12" ht="12.75" customHeight="1" hidden="1">
      <c r="B26" s="27"/>
      <c r="C26" s="28" t="e">
        <f>VLOOKUP(N26,'[1]LEDEN'!A:E,2,FALSE)</f>
        <v>#N/A</v>
      </c>
      <c r="D26" s="29"/>
      <c r="E26" s="29"/>
      <c r="F26" s="27"/>
      <c r="G26" s="27"/>
      <c r="H26" s="27">
        <f>G26/8*7</f>
        <v>0</v>
      </c>
      <c r="I26" s="27"/>
      <c r="J26" s="30" t="e">
        <f t="shared" si="1"/>
        <v>#DIV/0!</v>
      </c>
      <c r="K26" s="27"/>
      <c r="L26" s="56"/>
    </row>
    <row r="27" spans="1:12" ht="12.75">
      <c r="A27" s="32"/>
      <c r="B27" s="33"/>
      <c r="C27" s="32" t="s">
        <v>20</v>
      </c>
      <c r="D27" s="32"/>
      <c r="E27" s="32" t="s">
        <v>21</v>
      </c>
      <c r="F27" s="34">
        <f>SUM(F21:F26)</f>
        <v>5</v>
      </c>
      <c r="G27" s="34">
        <f>SUM(G21:G26)</f>
        <v>0</v>
      </c>
      <c r="H27" s="34">
        <f>SUM(H21:H26)</f>
        <v>315</v>
      </c>
      <c r="I27" s="34">
        <f>SUM(I21:I26)</f>
        <v>96</v>
      </c>
      <c r="J27" s="35">
        <f t="shared" si="1"/>
        <v>3.28</v>
      </c>
      <c r="K27" s="34">
        <f>MAX(K21:K26)</f>
        <v>25</v>
      </c>
      <c r="L27" s="36"/>
    </row>
    <row r="28" spans="1:12" ht="7.5" customHeight="1" thickBot="1">
      <c r="A28" s="38"/>
      <c r="B28" s="39"/>
      <c r="C28" s="38"/>
      <c r="D28" s="38"/>
      <c r="E28" s="38"/>
      <c r="F28" s="39"/>
      <c r="G28" s="39"/>
      <c r="H28" s="39"/>
      <c r="I28" s="39"/>
      <c r="J28" s="39"/>
      <c r="K28" s="39"/>
      <c r="L28" s="38"/>
    </row>
    <row r="29" spans="6:11" ht="3.75" customHeight="1">
      <c r="F29" s="18"/>
      <c r="G29" s="18"/>
      <c r="H29" s="18"/>
      <c r="I29" s="18"/>
      <c r="J29" s="18"/>
      <c r="K29" s="18"/>
    </row>
    <row r="30" spans="1:12" ht="12.75">
      <c r="A30" s="19" t="s">
        <v>12</v>
      </c>
      <c r="B30" s="20" t="str">
        <f>VLOOKUP(L30,'[1]LEDEN'!A:E,2,FALSE)</f>
        <v>VERMEULEN Johan</v>
      </c>
      <c r="C30" s="19"/>
      <c r="D30" s="19"/>
      <c r="E30" s="19"/>
      <c r="F30" s="40" t="s">
        <v>13</v>
      </c>
      <c r="G30" s="41" t="str">
        <f>VLOOKUP(L30,'[1]LEDEN'!A:E,3,FALSE)</f>
        <v>OS</v>
      </c>
      <c r="H30" s="41"/>
      <c r="I30" s="40"/>
      <c r="J30" s="40"/>
      <c r="K30" s="40"/>
      <c r="L30" s="22">
        <v>7010</v>
      </c>
    </row>
    <row r="31" spans="6:11" ht="7.5" customHeight="1">
      <c r="F31" s="18"/>
      <c r="G31" s="18"/>
      <c r="H31" s="18"/>
      <c r="I31" s="18"/>
      <c r="J31" s="18"/>
      <c r="K31" s="18"/>
    </row>
    <row r="32" spans="6:12" ht="12.75">
      <c r="F32" s="24" t="s">
        <v>14</v>
      </c>
      <c r="G32" s="24" t="s">
        <v>15</v>
      </c>
      <c r="H32" s="24">
        <v>2.3</v>
      </c>
      <c r="I32" s="24" t="s">
        <v>16</v>
      </c>
      <c r="J32" s="26" t="s">
        <v>17</v>
      </c>
      <c r="K32" s="24" t="s">
        <v>18</v>
      </c>
      <c r="L32" s="24" t="s">
        <v>19</v>
      </c>
    </row>
    <row r="33" spans="2:14" ht="12.75">
      <c r="B33" s="27">
        <v>1</v>
      </c>
      <c r="C33" s="28" t="str">
        <f>VLOOKUP(N33,'[1]LEDEN'!A:E,2,FALSE)</f>
        <v>BAUWENS Freddy</v>
      </c>
      <c r="D33" s="29"/>
      <c r="E33" s="29"/>
      <c r="F33" s="27">
        <v>2</v>
      </c>
      <c r="G33" s="27"/>
      <c r="H33" s="27">
        <v>90</v>
      </c>
      <c r="I33" s="27">
        <v>15</v>
      </c>
      <c r="J33" s="30">
        <f aca="true" t="shared" si="2" ref="J33:J39">ROUNDDOWN(H33/I33,2)</f>
        <v>6</v>
      </c>
      <c r="K33" s="27">
        <v>18</v>
      </c>
      <c r="L33" s="31"/>
      <c r="N33" s="6">
        <v>4158</v>
      </c>
    </row>
    <row r="34" spans="2:14" ht="12.75">
      <c r="B34" s="27">
        <v>2</v>
      </c>
      <c r="C34" s="28" t="str">
        <f>VLOOKUP(N34,'[1]LEDEN'!A:E,2,FALSE)</f>
        <v>GARRE Roger</v>
      </c>
      <c r="D34" s="29"/>
      <c r="E34" s="29"/>
      <c r="F34" s="27">
        <v>0</v>
      </c>
      <c r="G34" s="27"/>
      <c r="H34" s="27">
        <v>79</v>
      </c>
      <c r="I34" s="27">
        <v>19</v>
      </c>
      <c r="J34" s="30">
        <f t="shared" si="2"/>
        <v>4.15</v>
      </c>
      <c r="K34" s="27">
        <v>10</v>
      </c>
      <c r="L34" s="57">
        <v>1</v>
      </c>
      <c r="N34" s="6">
        <v>8045</v>
      </c>
    </row>
    <row r="35" spans="2:14" ht="12.75" customHeight="1">
      <c r="B35" s="27">
        <v>3</v>
      </c>
      <c r="C35" s="28" t="str">
        <f>VLOOKUP(N35,'[1]LEDEN'!A:E,2,FALSE)</f>
        <v>BAUWENS Freddy</v>
      </c>
      <c r="D35" s="29"/>
      <c r="E35" s="29"/>
      <c r="F35" s="27">
        <v>2</v>
      </c>
      <c r="G35" s="27"/>
      <c r="H35" s="27">
        <v>90</v>
      </c>
      <c r="I35" s="27">
        <v>34</v>
      </c>
      <c r="J35" s="30">
        <f t="shared" si="2"/>
        <v>2.64</v>
      </c>
      <c r="K35" s="27">
        <v>11</v>
      </c>
      <c r="L35" s="57"/>
      <c r="N35" s="6">
        <v>4158</v>
      </c>
    </row>
    <row r="36" spans="2:14" ht="12.75" customHeight="1">
      <c r="B36" s="27">
        <v>4</v>
      </c>
      <c r="C36" s="28" t="str">
        <f>VLOOKUP(N36,'[1]LEDEN'!A:E,2,FALSE)</f>
        <v>GARRE Roger</v>
      </c>
      <c r="D36" s="29"/>
      <c r="E36" s="29"/>
      <c r="F36" s="27">
        <v>2</v>
      </c>
      <c r="G36" s="27"/>
      <c r="H36" s="27">
        <v>90</v>
      </c>
      <c r="I36" s="27">
        <v>17</v>
      </c>
      <c r="J36" s="30">
        <f t="shared" si="2"/>
        <v>5.29</v>
      </c>
      <c r="K36" s="27">
        <v>20</v>
      </c>
      <c r="L36" s="57"/>
      <c r="N36" s="6">
        <v>8045</v>
      </c>
    </row>
    <row r="37" spans="2:12" ht="12.75" customHeight="1" hidden="1">
      <c r="B37" s="27">
        <v>4</v>
      </c>
      <c r="C37" s="28" t="e">
        <f>VLOOKUP(N37,'[1]LEDEN'!A:E,2,FALSE)</f>
        <v>#N/A</v>
      </c>
      <c r="D37" s="29"/>
      <c r="E37" s="29"/>
      <c r="F37" s="27"/>
      <c r="G37" s="27"/>
      <c r="H37" s="27">
        <f>G37/8*7</f>
        <v>0</v>
      </c>
      <c r="I37" s="27"/>
      <c r="J37" s="30" t="e">
        <f t="shared" si="2"/>
        <v>#DIV/0!</v>
      </c>
      <c r="K37" s="27"/>
      <c r="L37" s="57"/>
    </row>
    <row r="38" spans="2:12" ht="12.75" customHeight="1" hidden="1">
      <c r="B38" s="27">
        <v>5</v>
      </c>
      <c r="C38" s="28" t="e">
        <f>VLOOKUP(N38,'[1]LEDEN'!A:E,2,FALSE)</f>
        <v>#N/A</v>
      </c>
      <c r="D38" s="29"/>
      <c r="E38" s="29"/>
      <c r="F38" s="27"/>
      <c r="G38" s="27"/>
      <c r="H38" s="27">
        <f>G38/8*7</f>
        <v>0</v>
      </c>
      <c r="I38" s="27"/>
      <c r="J38" s="30" t="e">
        <f t="shared" si="2"/>
        <v>#DIV/0!</v>
      </c>
      <c r="K38" s="27"/>
      <c r="L38" s="57"/>
    </row>
    <row r="39" spans="1:12" ht="12.75">
      <c r="A39" s="32"/>
      <c r="B39" s="33"/>
      <c r="C39" s="32" t="s">
        <v>22</v>
      </c>
      <c r="D39" s="32"/>
      <c r="E39" s="32" t="s">
        <v>21</v>
      </c>
      <c r="F39" s="34">
        <f>SUM(F33:F38)</f>
        <v>6</v>
      </c>
      <c r="G39" s="34">
        <f>SUM(G33:G38)</f>
        <v>0</v>
      </c>
      <c r="H39" s="34">
        <f>SUM(H33:H38)</f>
        <v>349</v>
      </c>
      <c r="I39" s="34">
        <f>SUM(I33:I38)</f>
        <v>85</v>
      </c>
      <c r="J39" s="35">
        <f t="shared" si="2"/>
        <v>4.1</v>
      </c>
      <c r="K39" s="34">
        <f>MAX(K33:K38)</f>
        <v>20</v>
      </c>
      <c r="L39" s="36"/>
    </row>
    <row r="40" spans="1:12" ht="6.75" customHeight="1" thickBot="1">
      <c r="A40" s="38"/>
      <c r="B40" s="39"/>
      <c r="C40" s="38"/>
      <c r="D40" s="38"/>
      <c r="E40" s="38"/>
      <c r="F40" s="39"/>
      <c r="G40" s="39"/>
      <c r="H40" s="39"/>
      <c r="I40" s="39"/>
      <c r="J40" s="39"/>
      <c r="K40" s="39"/>
      <c r="L40" s="38"/>
    </row>
    <row r="41" spans="6:11" ht="6" customHeight="1">
      <c r="F41" s="18"/>
      <c r="G41" s="18"/>
      <c r="H41" s="18"/>
      <c r="I41" s="18"/>
      <c r="J41" s="18"/>
      <c r="K41" s="18"/>
    </row>
    <row r="42" spans="6:11" ht="6" customHeight="1">
      <c r="F42" s="18"/>
      <c r="G42" s="18"/>
      <c r="H42" s="18"/>
      <c r="I42" s="18"/>
      <c r="J42" s="18"/>
      <c r="K42" s="18"/>
    </row>
    <row r="44" spans="2:11" ht="15">
      <c r="B44" s="42" t="s">
        <v>23</v>
      </c>
      <c r="D44" s="42"/>
      <c r="I44" s="42" t="s">
        <v>24</v>
      </c>
      <c r="J44" s="42"/>
      <c r="K44" s="42"/>
    </row>
    <row r="45" spans="2:11" ht="15">
      <c r="B45" s="43"/>
      <c r="D45" s="43"/>
      <c r="I45" s="42" t="s">
        <v>25</v>
      </c>
      <c r="J45" s="42"/>
      <c r="K45" s="42"/>
    </row>
    <row r="46" spans="2:5" ht="15">
      <c r="B46" s="42" t="s">
        <v>26</v>
      </c>
      <c r="D46" s="43"/>
      <c r="E46" s="44">
        <v>7010</v>
      </c>
    </row>
    <row r="47" spans="2:4" ht="15">
      <c r="B47" s="46" t="s">
        <v>27</v>
      </c>
      <c r="C47" s="47"/>
      <c r="D47" s="48"/>
    </row>
    <row r="51" spans="3:13" ht="15.75">
      <c r="C51" s="49">
        <v>40465</v>
      </c>
      <c r="D51" s="50"/>
      <c r="I51" s="45" t="s">
        <v>28</v>
      </c>
      <c r="J51" s="51" t="s">
        <v>29</v>
      </c>
      <c r="K51" s="51"/>
      <c r="L51" s="51"/>
      <c r="M51" s="51"/>
    </row>
  </sheetData>
  <sheetProtection/>
  <mergeCells count="9">
    <mergeCell ref="B47:D47"/>
    <mergeCell ref="C51:D51"/>
    <mergeCell ref="J51:M51"/>
    <mergeCell ref="C3:D3"/>
    <mergeCell ref="F3:I3"/>
    <mergeCell ref="K3:M3"/>
    <mergeCell ref="L10:L14"/>
    <mergeCell ref="L22:L26"/>
    <mergeCell ref="L34:L38"/>
  </mergeCells>
  <printOptions/>
  <pageMargins left="0.2362204724409449" right="0.2362204724409449" top="0.472440944881889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2010-10-14T13:39:18Z</cp:lastPrinted>
  <dcterms:created xsi:type="dcterms:W3CDTF">2010-10-14T13:36:12Z</dcterms:created>
  <dcterms:modified xsi:type="dcterms:W3CDTF">2010-10-15T10:33:50Z</dcterms:modified>
  <cp:category/>
  <cp:version/>
  <cp:contentType/>
  <cp:contentStatus/>
</cp:coreProperties>
</file>