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U.D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<sst xmlns="http://schemas.openxmlformats.org/spreadsheetml/2006/main" count="59" uniqueCount="31">
  <si>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</si>
  <si>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</si>
  <si>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</si>
  <si>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</si>
  <si>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</si>
  <si>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</si>
  <si>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</si>
  <si>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</si>
  <si>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</si>
  <si>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</si>
  <si>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</si>
  <si>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</si>
  <si>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</si>
  <si>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</si>
  <si>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</si>
  <si>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</si>
  <si>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</si>
  <si>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</si>
  <si>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</si>
  <si>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</si>
  <si>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</si>
  <si>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</si>
  <si>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PROM 3° Kl</t>
  </si>
  <si>
    <t>MG</t>
  </si>
  <si>
    <t xml:space="preserve">GEW. FINALE : </t>
  </si>
  <si>
    <t>DISTRICT GENT</t>
  </si>
  <si>
    <t>16/17.03.13</t>
  </si>
  <si>
    <t>DE BUSSCHER Walter</t>
  </si>
  <si>
    <t>K.BRUGSE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</si>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</sst>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7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PageLayoutView="0" workbookViewId="0" topLeftCell="A1">
      <selection activeCell="K50" sqref="K50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41288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CREYF Fernand</v>
      </c>
      <c r="C7" s="23"/>
      <c r="D7" s="23"/>
      <c r="E7" s="23"/>
      <c r="F7" s="23" t="s">
        <v>13</v>
      </c>
      <c r="G7" s="25" t="str">
        <f>VLOOKUP(L7,'[1]LEDEN'!A:E,3,FALSE)</f>
        <v>K.BiGi</v>
      </c>
      <c r="H7" s="25"/>
      <c r="I7" s="23"/>
      <c r="J7" s="23"/>
      <c r="K7" s="23"/>
      <c r="L7" s="26">
        <v>7462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DE BUSSCHER Walter</v>
      </c>
      <c r="D10" s="33"/>
      <c r="E10" s="33"/>
      <c r="F10" s="31">
        <v>0</v>
      </c>
      <c r="G10" s="31"/>
      <c r="H10" s="31">
        <v>35</v>
      </c>
      <c r="I10" s="31">
        <v>14</v>
      </c>
      <c r="J10" s="34">
        <f>ROUNDDOWN(H10/I10,2)</f>
        <v>2.5</v>
      </c>
      <c r="K10" s="31">
        <v>5</v>
      </c>
      <c r="L10" s="35"/>
      <c r="N10">
        <v>9062</v>
      </c>
    </row>
    <row r="11" spans="2:14" ht="15" customHeight="1">
      <c r="B11" s="31">
        <v>2</v>
      </c>
      <c r="C11" s="32" t="str">
        <f>VLOOKUP(N11,'[1]LEDEN'!A:E,2,FALSE)</f>
        <v>WERBROUCK Luc</v>
      </c>
      <c r="D11" s="33"/>
      <c r="E11" s="33"/>
      <c r="F11" s="31">
        <v>0</v>
      </c>
      <c r="G11" s="31"/>
      <c r="H11" s="31">
        <v>33</v>
      </c>
      <c r="I11" s="31">
        <v>19</v>
      </c>
      <c r="J11" s="34">
        <f>ROUNDDOWN(H11/I11,2)</f>
        <v>1.73</v>
      </c>
      <c r="K11" s="31">
        <v>11</v>
      </c>
      <c r="L11" s="36">
        <v>4</v>
      </c>
      <c r="N11">
        <v>4133</v>
      </c>
    </row>
    <row r="12" spans="2:14" ht="15" customHeight="1">
      <c r="B12" s="31">
        <v>3</v>
      </c>
      <c r="C12" s="32" t="str">
        <f>VLOOKUP(N12,'[1]LEDEN'!A:E,2,FALSE)</f>
        <v>VAN PRAET  Bart</v>
      </c>
      <c r="D12" s="33"/>
      <c r="E12" s="33"/>
      <c r="F12" s="31">
        <v>0</v>
      </c>
      <c r="G12" s="31"/>
      <c r="H12" s="31">
        <v>11</v>
      </c>
      <c r="I12" s="31">
        <v>18</v>
      </c>
      <c r="J12" s="34">
        <f>ROUNDDOWN(H12/I12,2)</f>
        <v>0.61</v>
      </c>
      <c r="K12" s="31">
        <v>4</v>
      </c>
      <c r="L12" s="36"/>
      <c r="N12">
        <v>8883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ROUNDDOWN(H13/I13,2)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0</v>
      </c>
      <c r="G14" s="40">
        <f>SUM(G10:G13)</f>
        <v>0</v>
      </c>
      <c r="H14" s="40">
        <f>SUM(H10:H13)</f>
        <v>79</v>
      </c>
      <c r="I14" s="40">
        <f>SUM(I10:I13)</f>
        <v>51</v>
      </c>
      <c r="J14" s="41">
        <f>ROUNDDOWN(H14/I14,2)</f>
        <v>1.54</v>
      </c>
      <c r="K14" s="40">
        <f>MAX(K10:K13)</f>
        <v>11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DE BUSSCHER Walter</v>
      </c>
      <c r="C17" s="23"/>
      <c r="D17" s="23"/>
      <c r="E17" s="23"/>
      <c r="F17" s="23" t="s">
        <v>13</v>
      </c>
      <c r="G17" s="25" t="str">
        <f>VLOOKUP(L17,'[1]LEDEN'!A:E,3,FALSE)</f>
        <v>K.Br</v>
      </c>
      <c r="H17" s="25"/>
      <c r="I17" s="23"/>
      <c r="J17" s="23"/>
      <c r="K17" s="23"/>
      <c r="L17" s="26">
        <v>9062</v>
      </c>
    </row>
    <row r="18" ht="6" customHeight="1"/>
    <row r="19" spans="6:12" ht="12.75">
      <c r="F19" s="27" t="s">
        <v>14</v>
      </c>
      <c r="G19" s="28" t="s">
        <v>15</v>
      </c>
      <c r="H19" s="28">
        <v>2.3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2.75">
      <c r="B20" s="31">
        <v>1</v>
      </c>
      <c r="C20" s="32" t="str">
        <f>VLOOKUP(N20,'[1]LEDEN'!A:E,2,FALSE)</f>
        <v>CREYF Fernand</v>
      </c>
      <c r="D20" s="33"/>
      <c r="E20" s="33"/>
      <c r="F20" s="31">
        <v>2</v>
      </c>
      <c r="G20" s="31"/>
      <c r="H20" s="31">
        <v>40</v>
      </c>
      <c r="I20" s="31">
        <v>14</v>
      </c>
      <c r="J20" s="34">
        <f>ROUNDDOWN(H20/I20,2)</f>
        <v>2.85</v>
      </c>
      <c r="K20" s="31">
        <v>10</v>
      </c>
      <c r="L20" s="35"/>
      <c r="N20">
        <v>7462</v>
      </c>
    </row>
    <row r="21" spans="2:14" ht="12.75">
      <c r="B21" s="31">
        <v>2</v>
      </c>
      <c r="C21" s="32" t="str">
        <f>VLOOKUP(N21,'[1]LEDEN'!A:E,2,FALSE)</f>
        <v>VAN PRAET  Bart</v>
      </c>
      <c r="D21" s="33"/>
      <c r="E21" s="33"/>
      <c r="F21" s="31">
        <v>2</v>
      </c>
      <c r="G21" s="31"/>
      <c r="H21" s="31">
        <v>40</v>
      </c>
      <c r="I21" s="31">
        <v>16</v>
      </c>
      <c r="J21" s="34">
        <f>ROUNDDOWN(H21/I21,2)</f>
        <v>2.5</v>
      </c>
      <c r="K21" s="31">
        <v>6</v>
      </c>
      <c r="L21" s="46">
        <v>1</v>
      </c>
      <c r="N21">
        <v>8883</v>
      </c>
    </row>
    <row r="22" spans="2:14" ht="12.75">
      <c r="B22" s="31">
        <v>3</v>
      </c>
      <c r="C22" s="32" t="str">
        <f>VLOOKUP(N22,'[1]LEDEN'!A:E,2,FALSE)</f>
        <v>WERBROUCK Luc</v>
      </c>
      <c r="D22" s="33"/>
      <c r="E22" s="33"/>
      <c r="F22" s="31">
        <v>2</v>
      </c>
      <c r="G22" s="31"/>
      <c r="H22" s="31">
        <v>40</v>
      </c>
      <c r="I22" s="31">
        <v>17</v>
      </c>
      <c r="J22" s="34">
        <f>ROUNDDOWN(H22/I22,2)</f>
        <v>2.35</v>
      </c>
      <c r="K22" s="31">
        <v>15</v>
      </c>
      <c r="L22" s="46"/>
      <c r="N22">
        <v>4133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ROUNDDOWN(H23/I23,2)</f>
        <v>#DIV/0!</v>
      </c>
      <c r="K23" s="31"/>
      <c r="L23" s="46"/>
    </row>
    <row r="24" spans="1:12" ht="12.75">
      <c r="A24" s="37"/>
      <c r="B24" s="38"/>
      <c r="C24" s="39" t="s">
        <v>22</v>
      </c>
      <c r="D24" s="37"/>
      <c r="E24" s="37" t="s">
        <v>21</v>
      </c>
      <c r="F24" s="40">
        <f>SUM(F20:F23)</f>
        <v>6</v>
      </c>
      <c r="G24" s="40">
        <f>SUM(G20:G23)</f>
        <v>0</v>
      </c>
      <c r="H24" s="40">
        <f>SUM(H20:H23)</f>
        <v>120</v>
      </c>
      <c r="I24" s="40">
        <f>SUM(I20:I23)</f>
        <v>47</v>
      </c>
      <c r="J24" s="41">
        <f>ROUNDDOWN(H24/I24,2)</f>
        <v>2.55</v>
      </c>
      <c r="K24" s="40">
        <f>MAX(K20:K23)</f>
        <v>15</v>
      </c>
      <c r="L24" s="42"/>
    </row>
    <row r="25" spans="1:12" ht="7.5" customHeight="1" thickBot="1">
      <c r="A25" s="44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ht="3.75" customHeight="1"/>
    <row r="27" spans="1:12" ht="12.75">
      <c r="A27" s="23" t="s">
        <v>12</v>
      </c>
      <c r="B27" s="24" t="str">
        <f>VLOOKUP(L27,'[1]LEDEN'!A:E,2,FALSE)</f>
        <v>WERBROUCK Luc</v>
      </c>
      <c r="C27" s="23"/>
      <c r="D27" s="23"/>
      <c r="E27" s="23"/>
      <c r="F27" s="23" t="s">
        <v>13</v>
      </c>
      <c r="G27" s="25" t="str">
        <f>VLOOKUP(L27,'[1]LEDEN'!A:E,3,FALSE)</f>
        <v>OS</v>
      </c>
      <c r="H27" s="25"/>
      <c r="I27" s="23"/>
      <c r="J27" s="23"/>
      <c r="K27" s="23"/>
      <c r="L27" s="26">
        <v>4133</v>
      </c>
    </row>
    <row r="28" ht="7.5" customHeight="1"/>
    <row r="29" spans="6:12" ht="12.75">
      <c r="F29" s="27" t="s">
        <v>14</v>
      </c>
      <c r="G29" s="28" t="s">
        <v>15</v>
      </c>
      <c r="H29" s="28">
        <v>2.3</v>
      </c>
      <c r="I29" s="29" t="s">
        <v>16</v>
      </c>
      <c r="J29" s="30" t="s">
        <v>17</v>
      </c>
      <c r="K29" s="28" t="s">
        <v>18</v>
      </c>
      <c r="L29" s="28" t="s">
        <v>19</v>
      </c>
    </row>
    <row r="30" spans="2:14" ht="12.75">
      <c r="B30" s="31">
        <v>1</v>
      </c>
      <c r="C30" s="32" t="str">
        <f>VLOOKUP(N30,'[1]LEDEN'!A:E,2,FALSE)</f>
        <v>VAN PRAET  Bart</v>
      </c>
      <c r="D30" s="33"/>
      <c r="E30" s="33"/>
      <c r="F30" s="31">
        <v>2</v>
      </c>
      <c r="G30" s="31"/>
      <c r="H30" s="31">
        <v>40</v>
      </c>
      <c r="I30" s="31">
        <v>13</v>
      </c>
      <c r="J30" s="34">
        <f>ROUNDDOWN(H30/I30,2)</f>
        <v>3.07</v>
      </c>
      <c r="K30" s="31">
        <v>9</v>
      </c>
      <c r="L30" s="35"/>
      <c r="N30">
        <v>8883</v>
      </c>
    </row>
    <row r="31" spans="2:14" ht="12.75">
      <c r="B31" s="31">
        <v>2</v>
      </c>
      <c r="C31" s="32" t="str">
        <f>VLOOKUP(N31,'[1]LEDEN'!A:E,2,FALSE)</f>
        <v>CREYF Fernand</v>
      </c>
      <c r="D31" s="33"/>
      <c r="E31" s="33"/>
      <c r="F31" s="31">
        <v>2</v>
      </c>
      <c r="G31" s="31"/>
      <c r="H31" s="31">
        <v>40</v>
      </c>
      <c r="I31" s="31">
        <v>19</v>
      </c>
      <c r="J31" s="34">
        <f>ROUNDDOWN(H31/I31,2)</f>
        <v>2.1</v>
      </c>
      <c r="K31" s="31">
        <v>9</v>
      </c>
      <c r="L31" s="36">
        <v>2</v>
      </c>
      <c r="N31">
        <v>7462</v>
      </c>
    </row>
    <row r="32" spans="2:12" ht="12.75" customHeight="1" hidden="1">
      <c r="B32" s="31">
        <v>3</v>
      </c>
      <c r="C32" s="32" t="e">
        <f>VLOOKUP(N32,'[1]LEDEN'!A:E,2,FALSE)</f>
        <v>#N/A</v>
      </c>
      <c r="D32" s="33"/>
      <c r="E32" s="33"/>
      <c r="F32" s="31"/>
      <c r="G32" s="31"/>
      <c r="H32" s="31">
        <f>G32/8*7</f>
        <v>0</v>
      </c>
      <c r="I32" s="31"/>
      <c r="J32" s="34" t="e">
        <f>ROUNDDOWN(H32/I32,2)</f>
        <v>#DIV/0!</v>
      </c>
      <c r="K32" s="31"/>
      <c r="L32" s="36"/>
    </row>
    <row r="33" spans="2:14" ht="12.75">
      <c r="B33" s="31">
        <v>3</v>
      </c>
      <c r="C33" s="32" t="str">
        <f>VLOOKUP(N33,'[1]LEDEN'!A:E,2,FALSE)</f>
        <v>DE BUSSCHER Walter</v>
      </c>
      <c r="D33" s="33"/>
      <c r="E33" s="33"/>
      <c r="F33" s="31">
        <v>0</v>
      </c>
      <c r="G33" s="31"/>
      <c r="H33" s="31">
        <v>26</v>
      </c>
      <c r="I33" s="31">
        <v>17</v>
      </c>
      <c r="J33" s="34">
        <f>ROUNDDOWN(H33/I33,2)</f>
        <v>1.52</v>
      </c>
      <c r="K33" s="31">
        <v>6</v>
      </c>
      <c r="L33" s="36"/>
      <c r="N33">
        <v>9062</v>
      </c>
    </row>
    <row r="34" spans="1:12" ht="12.75">
      <c r="A34" s="37"/>
      <c r="B34" s="38"/>
      <c r="C34" s="39" t="s">
        <v>23</v>
      </c>
      <c r="D34" s="37"/>
      <c r="E34" s="37" t="s">
        <v>21</v>
      </c>
      <c r="F34" s="40">
        <f>SUM(F30:F33)</f>
        <v>4</v>
      </c>
      <c r="G34" s="40">
        <f>SUM(G30:G33)</f>
        <v>0</v>
      </c>
      <c r="H34" s="40">
        <f>SUM(H30:H33)</f>
        <v>106</v>
      </c>
      <c r="I34" s="40">
        <f>SUM(I30:I33)</f>
        <v>49</v>
      </c>
      <c r="J34" s="41">
        <f>ROUNDDOWN(H34/I34,2)</f>
        <v>2.16</v>
      </c>
      <c r="K34" s="40">
        <f>MAX(K30:K33)</f>
        <v>9</v>
      </c>
      <c r="L34" s="42"/>
    </row>
    <row r="35" spans="1:12" ht="6.75" customHeight="1" thickBot="1">
      <c r="A35" s="44"/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ht="6" customHeight="1"/>
    <row r="37" spans="1:12" ht="13.5" customHeight="1">
      <c r="A37" s="23" t="s">
        <v>12</v>
      </c>
      <c r="B37" s="24" t="str">
        <f>VLOOKUP(L37,'[1]LEDEN'!A:E,2,FALSE)</f>
        <v>VAN PRAET  Bart</v>
      </c>
      <c r="C37" s="23"/>
      <c r="D37" s="23"/>
      <c r="E37" s="23"/>
      <c r="F37" s="23" t="s">
        <v>13</v>
      </c>
      <c r="G37" s="25" t="str">
        <f>VLOOKUP(L37,'[1]LEDEN'!A:E,3,FALSE)</f>
        <v>OS</v>
      </c>
      <c r="H37" s="25"/>
      <c r="I37" s="23"/>
      <c r="J37" s="23"/>
      <c r="K37" s="23"/>
      <c r="L37" s="26">
        <v>8883</v>
      </c>
    </row>
    <row r="39" spans="6:12" ht="12.75">
      <c r="F39" s="27" t="s">
        <v>14</v>
      </c>
      <c r="G39" s="28" t="s">
        <v>15</v>
      </c>
      <c r="H39" s="28">
        <v>2.3</v>
      </c>
      <c r="I39" s="29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WERBROUCK Luc</v>
      </c>
      <c r="D40" s="33"/>
      <c r="E40" s="33"/>
      <c r="F40" s="31">
        <v>0</v>
      </c>
      <c r="G40" s="31"/>
      <c r="H40" s="31">
        <v>27</v>
      </c>
      <c r="I40" s="31">
        <v>13</v>
      </c>
      <c r="J40" s="34">
        <f>ROUNDDOWN(H40/I40,2)</f>
        <v>2.07</v>
      </c>
      <c r="K40" s="31">
        <v>8</v>
      </c>
      <c r="L40" s="35"/>
      <c r="N40">
        <v>4133</v>
      </c>
    </row>
    <row r="41" spans="2:14" ht="12.75">
      <c r="B41" s="31">
        <v>2</v>
      </c>
      <c r="C41" s="32" t="str">
        <f>VLOOKUP(N41,'[1]LEDEN'!A:E,2,FALSE)</f>
        <v>DE BUSSCHER Walter</v>
      </c>
      <c r="D41" s="33"/>
      <c r="E41" s="33"/>
      <c r="F41" s="31">
        <v>0</v>
      </c>
      <c r="G41" s="31"/>
      <c r="H41" s="31">
        <v>31</v>
      </c>
      <c r="I41" s="31">
        <v>16</v>
      </c>
      <c r="J41" s="34">
        <f>ROUNDDOWN(H41/I41,2)</f>
        <v>1.93</v>
      </c>
      <c r="K41" s="31">
        <v>6</v>
      </c>
      <c r="L41" s="36">
        <v>3</v>
      </c>
      <c r="N41">
        <v>9062</v>
      </c>
    </row>
    <row r="42" spans="2:14" ht="12.75">
      <c r="B42" s="31">
        <v>3</v>
      </c>
      <c r="C42" s="32" t="str">
        <f>VLOOKUP(N42,'[1]LEDEN'!A:E,2,FALSE)</f>
        <v>CREYF Fernand</v>
      </c>
      <c r="D42" s="33"/>
      <c r="E42" s="33"/>
      <c r="F42" s="31">
        <v>2</v>
      </c>
      <c r="G42" s="31"/>
      <c r="H42" s="31">
        <v>40</v>
      </c>
      <c r="I42" s="31">
        <v>18</v>
      </c>
      <c r="J42" s="34">
        <f>ROUNDDOWN(H42/I42,2)</f>
        <v>2.22</v>
      </c>
      <c r="K42" s="31">
        <v>11</v>
      </c>
      <c r="L42" s="36"/>
      <c r="N42">
        <v>7462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ROUNDDOWN(H43/I43,2)</f>
        <v>#DIV/0!</v>
      </c>
      <c r="K43" s="31"/>
      <c r="L43" s="36"/>
    </row>
    <row r="44" spans="1:12" ht="12.75">
      <c r="A44" s="37"/>
      <c r="B44" s="38"/>
      <c r="C44" s="39" t="s">
        <v>23</v>
      </c>
      <c r="D44" s="37"/>
      <c r="E44" s="37" t="s">
        <v>21</v>
      </c>
      <c r="F44" s="40">
        <f>SUM(F40:F43)</f>
        <v>2</v>
      </c>
      <c r="G44" s="40">
        <f>SUM(G40:G43)</f>
        <v>0</v>
      </c>
      <c r="H44" s="40">
        <f>SUM(H40:H43)</f>
        <v>98</v>
      </c>
      <c r="I44" s="40">
        <f>SUM(I40:I43)</f>
        <v>47</v>
      </c>
      <c r="J44" s="41">
        <f>ROUNDDOWN(H44/I44,2)</f>
        <v>2.08</v>
      </c>
      <c r="K44" s="40">
        <f>MAX(K40:K43)</f>
        <v>11</v>
      </c>
      <c r="L44" s="42"/>
    </row>
    <row r="45" spans="1:12" ht="4.5" customHeight="1" thickBot="1">
      <c r="A45" s="44"/>
      <c r="B45" s="45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6" customHeight="1"/>
    <row r="47" spans="1:12" ht="15">
      <c r="A47" s="47" t="s">
        <v>24</v>
      </c>
      <c r="B47" s="48"/>
      <c r="C47" s="47"/>
      <c r="D47" s="48"/>
      <c r="E47" s="48"/>
      <c r="F47" s="48"/>
      <c r="G47" s="48"/>
      <c r="H47" s="47" t="s">
        <v>25</v>
      </c>
      <c r="I47" s="47"/>
      <c r="J47" s="47"/>
      <c r="K47" s="48"/>
      <c r="L47" s="48"/>
    </row>
    <row r="48" spans="1:12" ht="15">
      <c r="A48" s="49"/>
      <c r="B48" s="48"/>
      <c r="C48" s="49"/>
      <c r="D48" s="48"/>
      <c r="E48" s="48"/>
      <c r="F48" s="48"/>
      <c r="G48" s="48"/>
      <c r="H48" s="47" t="s">
        <v>26</v>
      </c>
      <c r="I48" s="47"/>
      <c r="J48" s="47"/>
      <c r="K48" s="48"/>
      <c r="L48" s="48"/>
    </row>
    <row r="49" spans="1:12" ht="15">
      <c r="A49" s="47" t="s">
        <v>27</v>
      </c>
      <c r="B49" s="48"/>
      <c r="C49" s="49"/>
      <c r="D49" s="50"/>
      <c r="E49" s="48"/>
      <c r="F49" s="48"/>
      <c r="G49" s="48"/>
      <c r="H49" s="48"/>
      <c r="I49" s="47"/>
      <c r="J49" s="48"/>
      <c r="K49" s="48"/>
      <c r="L49" s="48"/>
    </row>
    <row r="50" spans="1:12" ht="15">
      <c r="A50" s="50">
        <v>9062</v>
      </c>
      <c r="B50" s="50"/>
      <c r="C50" s="51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">
      <c r="A51" s="50" t="s">
        <v>28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5">
      <c r="A52" s="52"/>
      <c r="B52" s="48"/>
      <c r="C52" s="48"/>
      <c r="D52" s="53">
        <v>41291</v>
      </c>
      <c r="E52" s="48"/>
      <c r="F52" s="48"/>
      <c r="G52" s="48"/>
      <c r="H52" s="47" t="s">
        <v>29</v>
      </c>
      <c r="I52" s="54" t="s">
        <v>30</v>
      </c>
      <c r="J52" s="54"/>
      <c r="K52" s="54"/>
      <c r="L52" s="54"/>
    </row>
  </sheetData>
  <sheetProtection/>
  <mergeCells count="8">
    <mergeCell ref="L41:L43"/>
    <mergeCell ref="I52:L52"/>
    <mergeCell ref="C3:D3"/>
    <mergeCell ref="F3:I3"/>
    <mergeCell ref="K3:M3"/>
    <mergeCell ref="L11:L13"/>
    <mergeCell ref="L21:L23"/>
    <mergeCell ref="L31:L33"/>
  </mergeCells>
  <printOptions/>
  <pageMargins left="0.3937007874015748" right="0" top="0.8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2013-01-17T15:45:53Z</cp:lastPrinted>
  <dcterms:created xsi:type="dcterms:W3CDTF">2013-01-17T15:44:58Z</dcterms:created>
  <dcterms:modified xsi:type="dcterms:W3CDTF">2013-01-17T15:46:01Z</dcterms:modified>
  <cp:category/>
  <cp:version/>
  <cp:contentType/>
  <cp:contentStatus/>
</cp:coreProperties>
</file>