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3°band 2,30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58" i="4" l="1"/>
  <c r="I58" i="4"/>
  <c r="G58" i="4"/>
  <c r="F58" i="4"/>
  <c r="H57" i="4"/>
  <c r="H58" i="4" s="1"/>
  <c r="J58" i="4" s="1"/>
  <c r="C57" i="4"/>
  <c r="J56" i="4"/>
  <c r="C56" i="4"/>
  <c r="J55" i="4"/>
  <c r="C55" i="4"/>
  <c r="J54" i="4"/>
  <c r="C54" i="4"/>
  <c r="J53" i="4"/>
  <c r="C53" i="4"/>
  <c r="G50" i="4"/>
  <c r="B50" i="4"/>
  <c r="K47" i="4"/>
  <c r="I47" i="4"/>
  <c r="G47" i="4"/>
  <c r="F47" i="4"/>
  <c r="H46" i="4"/>
  <c r="J46" i="4" s="1"/>
  <c r="C46" i="4"/>
  <c r="J45" i="4"/>
  <c r="C45" i="4"/>
  <c r="J44" i="4"/>
  <c r="C44" i="4"/>
  <c r="J43" i="4"/>
  <c r="C43" i="4"/>
  <c r="J42" i="4"/>
  <c r="C42" i="4"/>
  <c r="G39" i="4"/>
  <c r="B39" i="4"/>
  <c r="K36" i="4"/>
  <c r="I36" i="4"/>
  <c r="G36" i="4"/>
  <c r="F36" i="4"/>
  <c r="J35" i="4"/>
  <c r="C35" i="4"/>
  <c r="J34" i="4"/>
  <c r="C34" i="4"/>
  <c r="H33" i="4"/>
  <c r="H36" i="4" s="1"/>
  <c r="J36" i="4" s="1"/>
  <c r="C33" i="4"/>
  <c r="J32" i="4"/>
  <c r="C32" i="4"/>
  <c r="J31" i="4"/>
  <c r="C31" i="4"/>
  <c r="G28" i="4"/>
  <c r="B28" i="4"/>
  <c r="K25" i="4"/>
  <c r="I25" i="4"/>
  <c r="H25" i="4"/>
  <c r="G25" i="4"/>
  <c r="F25" i="4"/>
  <c r="J24" i="4"/>
  <c r="C24" i="4"/>
  <c r="H23" i="4"/>
  <c r="J23" i="4" s="1"/>
  <c r="C23" i="4"/>
  <c r="J22" i="4"/>
  <c r="C22" i="4"/>
  <c r="J21" i="4"/>
  <c r="C21" i="4"/>
  <c r="J20" i="4"/>
  <c r="C20" i="4"/>
  <c r="G17" i="4"/>
  <c r="B17" i="4"/>
  <c r="K14" i="4"/>
  <c r="I14" i="4"/>
  <c r="G14" i="4"/>
  <c r="F14" i="4"/>
  <c r="J13" i="4"/>
  <c r="C13" i="4"/>
  <c r="J12" i="4"/>
  <c r="H12" i="4"/>
  <c r="H14" i="4" s="1"/>
  <c r="J14" i="4" s="1"/>
  <c r="C12" i="4"/>
  <c r="J11" i="4"/>
  <c r="C11" i="4"/>
  <c r="J10" i="4"/>
  <c r="C10" i="4"/>
  <c r="J9" i="4"/>
  <c r="C9" i="4"/>
  <c r="G6" i="4"/>
  <c r="B6" i="4"/>
  <c r="J25" i="4" l="1"/>
  <c r="J33" i="4"/>
  <c r="H47" i="4"/>
  <c r="J47" i="4" s="1"/>
  <c r="J57" i="4"/>
</calcChain>
</file>

<file path=xl/sharedStrings.xml><?xml version="1.0" encoding="utf-8"?>
<sst xmlns="http://schemas.openxmlformats.org/spreadsheetml/2006/main" count="60" uniqueCount="24">
  <si>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</si>
  <si>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</si>
  <si>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</si>
  <si>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</si>
  <si>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</si>
  <si>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</si>
  <si>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</si>
  <si>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</si>
  <si>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</si>
  <si>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</si>
  <si>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</si>
  <si>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</si>
  <si>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</si>
  <si>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</si>
  <si>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</si>
  <si>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</si>
  <si>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</si>
  <si>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Denderstreek</t>
  </si>
  <si>
    <t xml:space="preserve">                       Districtfinale 3° KLASSE BANDSTOTEN</t>
  </si>
  <si>
    <t>28&amp;29/01/2012</t>
  </si>
  <si>
    <t>KBC sint Martinus</t>
  </si>
  <si>
    <t>Wedstrijdleiding : Rik Stilten</t>
  </si>
  <si>
    <r>
      <t xml:space="preserve">Serge Van Simaeys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</si>
  <si>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17 &amp; 18 maart 2012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Gent.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</si>
</sst>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10" xfId="0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13" xfId="0" applyBorder="1"/>
    <xf numFmtId="0" fontId="0" fillId="0" borderId="15" xfId="0" applyBorder="1"/>
    <xf numFmtId="15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1" fillId="0" borderId="1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72</xdr:row>
      <xdr:rowOff>0</xdr:rowOff>
    </xdr:from>
    <xdr:to>
      <xdr:col>12</xdr:col>
      <xdr:colOff>269875</xdr:colOff>
      <xdr:row>75</xdr:row>
      <xdr:rowOff>104775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04775" y="112014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4° klasse bandstoten KB-  31 januari 2012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bandstoten%20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3">
          <cell r="A183">
            <v>4376</v>
          </cell>
          <cell r="B183" t="str">
            <v>DERUYVER Stefaan</v>
          </cell>
          <cell r="C183" t="str">
            <v>STER</v>
          </cell>
          <cell r="D183" t="str">
            <v>HNS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  <cell r="D204" t="str">
            <v>NS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  <cell r="D205" t="str">
            <v>NS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  <cell r="D206" t="str">
            <v>NS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  <cell r="D221" t="str">
            <v>NS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  <cell r="D256" t="str">
            <v>NS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  <cell r="D271" t="str">
            <v>NS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</row>
        <row r="305">
          <cell r="A305" t="str">
            <v>8897B</v>
          </cell>
          <cell r="B305" t="str">
            <v>BAELE Edmond</v>
          </cell>
          <cell r="C305" t="str">
            <v>KBCAW</v>
          </cell>
        </row>
        <row r="306">
          <cell r="C306" t="str">
            <v>KBCAW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C322" t="str">
            <v>LAM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  <cell r="D373" t="str">
            <v>NS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</row>
        <row r="414">
          <cell r="A414">
            <v>9069</v>
          </cell>
          <cell r="B414" t="str">
            <v>SOMMEL Noël</v>
          </cell>
          <cell r="C414" t="str">
            <v>UN</v>
          </cell>
          <cell r="D414" t="str">
            <v>NS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  <cell r="D415" t="str">
            <v>NS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  <cell r="D425" t="str">
            <v>NS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  <cell r="D426" t="str">
            <v>NS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</row>
        <row r="431">
          <cell r="A431">
            <v>8897</v>
          </cell>
          <cell r="B431" t="str">
            <v>BAELE Edmond</v>
          </cell>
          <cell r="C431" t="str">
            <v>KOTM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  <cell r="D432" t="str">
            <v>NS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</row>
        <row r="446">
          <cell r="A446" t="str">
            <v>00978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  <cell r="D448" t="str">
            <v>NS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  <cell r="D457" t="str">
            <v>NS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  <cell r="D476" t="str">
            <v>NS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  <cell r="D503" t="str">
            <v>NS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  <cell r="D504" t="str">
            <v>NS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  <cell r="D533" t="str">
            <v>NS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  <cell r="D534" t="str">
            <v>NS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  <cell r="D535" t="str">
            <v>NS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  <cell r="D560" t="str">
            <v>NS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  <cell r="D575" t="str">
            <v>NS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  <cell r="D576" t="str">
            <v>NS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  <cell r="D577" t="str">
            <v>NS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</row>
        <row r="616">
          <cell r="A616" t="str">
            <v>00989</v>
          </cell>
          <cell r="B616" t="str">
            <v>SEYNHAEVE Willem</v>
          </cell>
          <cell r="C616" t="str">
            <v>K.GHOK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10" workbookViewId="0">
      <selection activeCell="G80" sqref="G80"/>
    </sheetView>
  </sheetViews>
  <sheetFormatPr defaultRowHeight="15" x14ac:dyDescent="0.25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18</v>
      </c>
      <c r="E2" s="9"/>
      <c r="F2" s="8"/>
      <c r="G2" s="8"/>
      <c r="H2" s="8"/>
      <c r="I2" s="8"/>
      <c r="J2" s="8"/>
      <c r="K2" s="8"/>
      <c r="L2" s="9" t="s">
        <v>4</v>
      </c>
      <c r="M2" s="10"/>
    </row>
    <row r="3" spans="1:14" ht="17.25" customHeight="1" x14ac:dyDescent="0.25">
      <c r="A3" s="6" t="s">
        <v>5</v>
      </c>
      <c r="B3" s="7"/>
      <c r="C3" s="42" t="s">
        <v>19</v>
      </c>
      <c r="D3" s="42"/>
      <c r="E3" s="11" t="s">
        <v>6</v>
      </c>
      <c r="F3" s="43" t="s">
        <v>20</v>
      </c>
      <c r="G3" s="43"/>
      <c r="H3" s="43"/>
      <c r="I3" s="43"/>
      <c r="J3" s="12" t="s">
        <v>7</v>
      </c>
      <c r="K3" s="44" t="s">
        <v>17</v>
      </c>
      <c r="L3" s="44"/>
      <c r="M3" s="45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8</v>
      </c>
      <c r="B6" s="19" t="str">
        <f>VLOOKUP(L6,[1]LEDEN!A$1:E$65536,2,FALSE)</f>
        <v>VANSIMAEYS Serge</v>
      </c>
      <c r="C6" s="18"/>
      <c r="D6" s="18"/>
      <c r="E6" s="18"/>
      <c r="F6" s="18" t="s">
        <v>9</v>
      </c>
      <c r="G6" s="20" t="str">
        <f>VLOOKUP(L6,[1]LEDEN!A$1:E$65536,3,FALSE)</f>
        <v>KOH</v>
      </c>
      <c r="H6" s="20"/>
      <c r="I6" s="18"/>
      <c r="J6" s="18"/>
      <c r="K6" s="18"/>
      <c r="L6" s="21">
        <v>8701</v>
      </c>
    </row>
    <row r="7" spans="1:14" ht="6" customHeight="1" x14ac:dyDescent="0.25"/>
    <row r="8" spans="1:14" x14ac:dyDescent="0.25">
      <c r="F8" s="22" t="s">
        <v>10</v>
      </c>
      <c r="G8" s="23" t="s">
        <v>11</v>
      </c>
      <c r="H8" s="23">
        <v>2.2999999999999998</v>
      </c>
      <c r="I8" s="24" t="s">
        <v>12</v>
      </c>
      <c r="J8" s="25" t="s">
        <v>13</v>
      </c>
      <c r="K8" s="23" t="s">
        <v>14</v>
      </c>
      <c r="L8" s="23" t="s">
        <v>15</v>
      </c>
    </row>
    <row r="9" spans="1:14" ht="15" customHeight="1" x14ac:dyDescent="0.25">
      <c r="B9" s="26">
        <v>1</v>
      </c>
      <c r="C9" s="27" t="str">
        <f>VLOOKUP(N9,[1]LEDEN!A$1:E$65536,2,FALSE)</f>
        <v>VAN DEN BOSSCHE Christian</v>
      </c>
      <c r="D9" s="28"/>
      <c r="E9" s="28"/>
      <c r="F9" s="26">
        <v>2</v>
      </c>
      <c r="G9" s="26"/>
      <c r="H9" s="26">
        <v>55</v>
      </c>
      <c r="I9" s="26">
        <v>24</v>
      </c>
      <c r="J9" s="29">
        <f t="shared" ref="J9:J14" si="0">ROUNDDOWN(H9/I9,2)</f>
        <v>2.29</v>
      </c>
      <c r="K9" s="26">
        <v>8</v>
      </c>
      <c r="L9" s="40"/>
      <c r="N9">
        <v>4297</v>
      </c>
    </row>
    <row r="10" spans="1:14" ht="15" customHeight="1" x14ac:dyDescent="0.25">
      <c r="B10" s="26">
        <v>2</v>
      </c>
      <c r="C10" s="27" t="str">
        <f>VLOOKUP(N10,[1]LEDEN!A$1:E$65536,2,FALSE)</f>
        <v>MATTENS Roger</v>
      </c>
      <c r="D10" s="28"/>
      <c r="E10" s="28"/>
      <c r="F10" s="26">
        <v>2</v>
      </c>
      <c r="G10" s="26"/>
      <c r="H10" s="26">
        <v>55</v>
      </c>
      <c r="I10" s="26">
        <v>23</v>
      </c>
      <c r="J10" s="29">
        <f t="shared" si="0"/>
        <v>2.39</v>
      </c>
      <c r="K10" s="26">
        <v>10</v>
      </c>
      <c r="L10" s="46">
        <v>1</v>
      </c>
      <c r="N10">
        <v>4294</v>
      </c>
    </row>
    <row r="11" spans="1:14" ht="15" customHeight="1" x14ac:dyDescent="0.25">
      <c r="B11" s="26">
        <v>3</v>
      </c>
      <c r="C11" s="27" t="str">
        <f>VLOOKUP(N11,[1]LEDEN!A$1:E$65536,2,FALSE)</f>
        <v>VAN MUYLEM Norbert</v>
      </c>
      <c r="D11" s="28"/>
      <c r="E11" s="28"/>
      <c r="F11" s="26">
        <v>2</v>
      </c>
      <c r="G11" s="26"/>
      <c r="H11" s="26">
        <v>55</v>
      </c>
      <c r="I11" s="26">
        <v>16</v>
      </c>
      <c r="J11" s="29">
        <f t="shared" si="0"/>
        <v>3.43</v>
      </c>
      <c r="K11" s="26">
        <v>13</v>
      </c>
      <c r="L11" s="46"/>
      <c r="N11">
        <v>4348</v>
      </c>
    </row>
    <row r="12" spans="1:14" ht="15" hidden="1" customHeight="1" x14ac:dyDescent="0.25">
      <c r="B12" s="26">
        <v>4</v>
      </c>
      <c r="C12" s="27" t="e">
        <f>VLOOKUP(N12,[1]LEDEN!A$1:E$65536,2,FALSE)</f>
        <v>#N/A</v>
      </c>
      <c r="D12" s="28"/>
      <c r="E12" s="28"/>
      <c r="F12" s="26"/>
      <c r="G12" s="26"/>
      <c r="H12" s="26">
        <f>G12/8*7</f>
        <v>0</v>
      </c>
      <c r="I12" s="26"/>
      <c r="J12" s="29" t="e">
        <f t="shared" si="0"/>
        <v>#DIV/0!</v>
      </c>
      <c r="K12" s="26"/>
      <c r="L12" s="46"/>
    </row>
    <row r="13" spans="1:14" ht="15" customHeight="1" x14ac:dyDescent="0.25">
      <c r="B13" s="26">
        <v>4</v>
      </c>
      <c r="C13" s="27" t="str">
        <f>VLOOKUP(N13,[1]LEDEN!A$1:E$65536,2,FALSE)</f>
        <v>VAN GOETHEM Glenn</v>
      </c>
      <c r="D13" s="28"/>
      <c r="E13" s="28"/>
      <c r="F13" s="26">
        <v>2</v>
      </c>
      <c r="G13" s="26"/>
      <c r="H13" s="26">
        <v>55</v>
      </c>
      <c r="I13" s="26">
        <v>23</v>
      </c>
      <c r="J13" s="29">
        <f t="shared" si="0"/>
        <v>2.39</v>
      </c>
      <c r="K13" s="26">
        <v>14</v>
      </c>
      <c r="L13" s="46"/>
      <c r="N13">
        <v>4301</v>
      </c>
    </row>
    <row r="14" spans="1:14" ht="15" customHeight="1" x14ac:dyDescent="0.25">
      <c r="A14" s="30"/>
      <c r="B14" s="31"/>
      <c r="C14" s="30"/>
      <c r="D14" s="30"/>
      <c r="E14" s="30" t="s">
        <v>16</v>
      </c>
      <c r="F14" s="32">
        <f>SUM(F9:F13)</f>
        <v>8</v>
      </c>
      <c r="G14" s="32">
        <f>SUM(G9:G13)</f>
        <v>0</v>
      </c>
      <c r="H14" s="32">
        <f>SUM(H9:H13)</f>
        <v>220</v>
      </c>
      <c r="I14" s="32">
        <f>SUM(I9:I13)</f>
        <v>86</v>
      </c>
      <c r="J14" s="33">
        <f t="shared" si="0"/>
        <v>2.5499999999999998</v>
      </c>
      <c r="K14" s="32">
        <f>MAX(K9:K13)</f>
        <v>14</v>
      </c>
      <c r="L14" s="41"/>
      <c r="M14" s="34"/>
    </row>
    <row r="15" spans="1:14" ht="8.25" customHeight="1" thickBot="1" x14ac:dyDescent="0.3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4" ht="7.5" customHeight="1" x14ac:dyDescent="0.25"/>
    <row r="17" spans="1:14" x14ac:dyDescent="0.25">
      <c r="A17" s="18" t="s">
        <v>8</v>
      </c>
      <c r="B17" s="19" t="str">
        <f>VLOOKUP(L17,[1]LEDEN!A$1:E$65536,2,FALSE)</f>
        <v>VAN GOETHEM Glenn</v>
      </c>
      <c r="C17" s="18"/>
      <c r="D17" s="18"/>
      <c r="E17" s="18"/>
      <c r="F17" s="18" t="s">
        <v>9</v>
      </c>
      <c r="G17" s="20" t="str">
        <f>VLOOKUP(L17,[1]LEDEN!A$1:E$65536,3,FALSE)</f>
        <v>SMA</v>
      </c>
      <c r="H17" s="20"/>
      <c r="I17" s="18"/>
      <c r="J17" s="18"/>
      <c r="K17" s="18"/>
      <c r="L17" s="21">
        <v>4301</v>
      </c>
    </row>
    <row r="18" spans="1:14" ht="6" customHeight="1" x14ac:dyDescent="0.25"/>
    <row r="19" spans="1:14" x14ac:dyDescent="0.25">
      <c r="F19" s="22" t="s">
        <v>10</v>
      </c>
      <c r="G19" s="23" t="s">
        <v>11</v>
      </c>
      <c r="H19" s="23">
        <v>2.2999999999999998</v>
      </c>
      <c r="I19" s="24" t="s">
        <v>12</v>
      </c>
      <c r="J19" s="25" t="s">
        <v>13</v>
      </c>
      <c r="K19" s="23" t="s">
        <v>14</v>
      </c>
      <c r="L19" s="23" t="s">
        <v>15</v>
      </c>
    </row>
    <row r="20" spans="1:14" x14ac:dyDescent="0.25">
      <c r="B20" s="26">
        <v>1</v>
      </c>
      <c r="C20" s="27" t="str">
        <f>VLOOKUP(N20,[1]LEDEN!A$1:E$65536,2,FALSE)</f>
        <v>MATTENS Roger</v>
      </c>
      <c r="D20" s="28"/>
      <c r="E20" s="28"/>
      <c r="F20" s="26">
        <v>2</v>
      </c>
      <c r="G20" s="26"/>
      <c r="H20" s="26">
        <v>55</v>
      </c>
      <c r="I20" s="26">
        <v>24</v>
      </c>
      <c r="J20" s="29">
        <f t="shared" ref="J20:J25" si="1">ROUNDDOWN(H20/I20,2)</f>
        <v>2.29</v>
      </c>
      <c r="K20" s="26">
        <v>9</v>
      </c>
      <c r="L20" s="40"/>
      <c r="N20">
        <v>4294</v>
      </c>
    </row>
    <row r="21" spans="1:14" x14ac:dyDescent="0.25">
      <c r="B21" s="26">
        <v>2</v>
      </c>
      <c r="C21" s="27" t="str">
        <f>VLOOKUP(N21,[1]LEDEN!A$1:E$65536,2,FALSE)</f>
        <v>VAN MUYLEM Norbert</v>
      </c>
      <c r="D21" s="28"/>
      <c r="E21" s="28"/>
      <c r="F21" s="26">
        <v>2</v>
      </c>
      <c r="G21" s="26"/>
      <c r="H21" s="26">
        <v>55</v>
      </c>
      <c r="I21" s="26">
        <v>27</v>
      </c>
      <c r="J21" s="29">
        <f t="shared" si="1"/>
        <v>2.0299999999999998</v>
      </c>
      <c r="K21" s="26">
        <v>11</v>
      </c>
      <c r="L21" s="46">
        <v>2</v>
      </c>
      <c r="N21">
        <v>4348</v>
      </c>
    </row>
    <row r="22" spans="1:14" x14ac:dyDescent="0.25">
      <c r="B22" s="26">
        <v>3</v>
      </c>
      <c r="C22" s="27" t="str">
        <f>VLOOKUP(N22,[1]LEDEN!A$1:E$65536,2,FALSE)</f>
        <v>VAN DEN BOSSCHE Christian</v>
      </c>
      <c r="D22" s="28"/>
      <c r="E22" s="28"/>
      <c r="F22" s="26">
        <v>2</v>
      </c>
      <c r="G22" s="26"/>
      <c r="H22" s="26">
        <v>55</v>
      </c>
      <c r="I22" s="26">
        <v>21</v>
      </c>
      <c r="J22" s="29">
        <f t="shared" si="1"/>
        <v>2.61</v>
      </c>
      <c r="K22" s="26">
        <v>10</v>
      </c>
      <c r="L22" s="46"/>
      <c r="N22">
        <v>4297</v>
      </c>
    </row>
    <row r="23" spans="1:14" hidden="1" x14ac:dyDescent="0.25">
      <c r="B23" s="26"/>
      <c r="C23" s="27" t="e">
        <f>VLOOKUP(N23,[1]LEDEN!A$1:E$65536,2,FALSE)</f>
        <v>#N/A</v>
      </c>
      <c r="D23" s="28"/>
      <c r="E23" s="28"/>
      <c r="F23" s="26"/>
      <c r="G23" s="26"/>
      <c r="H23" s="26">
        <f>G23/8*7</f>
        <v>0</v>
      </c>
      <c r="I23" s="26"/>
      <c r="J23" s="29" t="e">
        <f t="shared" si="1"/>
        <v>#DIV/0!</v>
      </c>
      <c r="K23" s="26"/>
      <c r="L23" s="46"/>
    </row>
    <row r="24" spans="1:14" x14ac:dyDescent="0.25">
      <c r="B24" s="26">
        <v>4</v>
      </c>
      <c r="C24" s="27" t="str">
        <f>VLOOKUP(N24,[1]LEDEN!A$1:E$65536,2,FALSE)</f>
        <v>VANSIMAEYS Serge</v>
      </c>
      <c r="D24" s="28"/>
      <c r="E24" s="28"/>
      <c r="F24" s="26">
        <v>0</v>
      </c>
      <c r="G24" s="26"/>
      <c r="H24" s="26">
        <v>54</v>
      </c>
      <c r="I24" s="26">
        <v>23</v>
      </c>
      <c r="J24" s="29">
        <f t="shared" si="1"/>
        <v>2.34</v>
      </c>
      <c r="K24" s="26">
        <v>12</v>
      </c>
      <c r="L24" s="46"/>
      <c r="N24">
        <v>8701</v>
      </c>
    </row>
    <row r="25" spans="1:14" x14ac:dyDescent="0.25">
      <c r="A25" s="30"/>
      <c r="B25" s="31"/>
      <c r="C25" s="30"/>
      <c r="D25" s="30"/>
      <c r="E25" s="30" t="s">
        <v>16</v>
      </c>
      <c r="F25" s="32">
        <f>SUM(F20:F24)</f>
        <v>6</v>
      </c>
      <c r="G25" s="32">
        <f>SUM(G20:G24)</f>
        <v>0</v>
      </c>
      <c r="H25" s="32">
        <f>SUM(H20:H24)</f>
        <v>219</v>
      </c>
      <c r="I25" s="32">
        <f>SUM(I20:I24)</f>
        <v>95</v>
      </c>
      <c r="J25" s="33">
        <f t="shared" si="1"/>
        <v>2.2999999999999998</v>
      </c>
      <c r="K25" s="32">
        <f>MAX(K20:K24)</f>
        <v>12</v>
      </c>
      <c r="L25" s="41"/>
    </row>
    <row r="26" spans="1:14" ht="7.5" customHeight="1" thickBot="1" x14ac:dyDescent="0.3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4" ht="3.75" customHeight="1" x14ac:dyDescent="0.25"/>
    <row r="28" spans="1:14" x14ac:dyDescent="0.25">
      <c r="A28" s="18" t="s">
        <v>8</v>
      </c>
      <c r="B28" s="19" t="str">
        <f>VLOOKUP(L28,[1]LEDEN!A$1:E$65536,2,FALSE)</f>
        <v>VAN DEN BOSSCHE Christian</v>
      </c>
      <c r="C28" s="18"/>
      <c r="D28" s="18"/>
      <c r="E28" s="18"/>
      <c r="F28" s="18" t="s">
        <v>9</v>
      </c>
      <c r="G28" s="20" t="str">
        <f>VLOOKUP(L28,[1]LEDEN!A$1:E$65536,3,FALSE)</f>
        <v>KOH</v>
      </c>
      <c r="H28" s="20"/>
      <c r="I28" s="18"/>
      <c r="J28" s="18"/>
      <c r="K28" s="18"/>
      <c r="L28" s="21">
        <v>4297</v>
      </c>
    </row>
    <row r="29" spans="1:14" ht="7.5" customHeight="1" x14ac:dyDescent="0.25"/>
    <row r="30" spans="1:14" x14ac:dyDescent="0.25">
      <c r="F30" s="22" t="s">
        <v>10</v>
      </c>
      <c r="G30" s="23" t="s">
        <v>11</v>
      </c>
      <c r="H30" s="23">
        <v>2.2999999999999998</v>
      </c>
      <c r="I30" s="24" t="s">
        <v>12</v>
      </c>
      <c r="J30" s="25" t="s">
        <v>13</v>
      </c>
      <c r="K30" s="23" t="s">
        <v>14</v>
      </c>
      <c r="L30" s="23" t="s">
        <v>15</v>
      </c>
    </row>
    <row r="31" spans="1:14" x14ac:dyDescent="0.25">
      <c r="B31" s="26">
        <v>1</v>
      </c>
      <c r="C31" s="27" t="str">
        <f>VLOOKUP(N31,[1]LEDEN!A$1:E$65536,2,FALSE)</f>
        <v>VANSIMAEYS Serge</v>
      </c>
      <c r="D31" s="28"/>
      <c r="E31" s="28"/>
      <c r="F31" s="26">
        <v>0</v>
      </c>
      <c r="G31" s="26"/>
      <c r="H31" s="26">
        <v>37</v>
      </c>
      <c r="I31" s="26">
        <v>24</v>
      </c>
      <c r="J31" s="29">
        <f t="shared" ref="J31:J36" si="2">ROUNDDOWN(H31/I31,2)</f>
        <v>1.54</v>
      </c>
      <c r="K31" s="26">
        <v>11</v>
      </c>
      <c r="L31" s="40"/>
      <c r="N31">
        <v>8701</v>
      </c>
    </row>
    <row r="32" spans="1:14" x14ac:dyDescent="0.25">
      <c r="B32" s="26">
        <v>2</v>
      </c>
      <c r="C32" s="27" t="str">
        <f>VLOOKUP(N32,[1]LEDEN!A$1:E$65536,2,FALSE)</f>
        <v>VAN MUYLEM Norbert</v>
      </c>
      <c r="D32" s="28"/>
      <c r="E32" s="28"/>
      <c r="F32" s="26">
        <v>2</v>
      </c>
      <c r="G32" s="26"/>
      <c r="H32" s="26">
        <v>55</v>
      </c>
      <c r="I32" s="26">
        <v>23</v>
      </c>
      <c r="J32" s="29">
        <f t="shared" si="2"/>
        <v>2.39</v>
      </c>
      <c r="K32" s="26">
        <v>18</v>
      </c>
      <c r="L32" s="46">
        <v>3</v>
      </c>
      <c r="N32">
        <v>4348</v>
      </c>
    </row>
    <row r="33" spans="1:14" hidden="1" x14ac:dyDescent="0.25">
      <c r="B33" s="26">
        <v>3</v>
      </c>
      <c r="C33" s="27" t="e">
        <f>VLOOKUP(N33,[1]LEDEN!A$1:E$65536,2,FALSE)</f>
        <v>#N/A</v>
      </c>
      <c r="D33" s="28"/>
      <c r="E33" s="28"/>
      <c r="F33" s="26"/>
      <c r="G33" s="26"/>
      <c r="H33" s="26">
        <f>G33/8*7</f>
        <v>0</v>
      </c>
      <c r="I33" s="26"/>
      <c r="J33" s="29" t="e">
        <f t="shared" si="2"/>
        <v>#DIV/0!</v>
      </c>
      <c r="K33" s="26"/>
      <c r="L33" s="46"/>
    </row>
    <row r="34" spans="1:14" x14ac:dyDescent="0.25">
      <c r="B34" s="26">
        <v>3</v>
      </c>
      <c r="C34" s="27" t="str">
        <f>VLOOKUP(N34,[1]LEDEN!A$1:E$65536,2,FALSE)</f>
        <v>VAN GOETHEM Glenn</v>
      </c>
      <c r="D34" s="28"/>
      <c r="E34" s="28"/>
      <c r="F34" s="26">
        <v>0</v>
      </c>
      <c r="G34" s="26"/>
      <c r="H34" s="26">
        <v>50</v>
      </c>
      <c r="I34" s="26">
        <v>21</v>
      </c>
      <c r="J34" s="29">
        <f t="shared" si="2"/>
        <v>2.38</v>
      </c>
      <c r="K34" s="26">
        <v>14</v>
      </c>
      <c r="L34" s="46"/>
      <c r="N34">
        <v>4301</v>
      </c>
    </row>
    <row r="35" spans="1:14" x14ac:dyDescent="0.25">
      <c r="B35" s="26">
        <v>4</v>
      </c>
      <c r="C35" s="27" t="str">
        <f>VLOOKUP(N35,[1]LEDEN!A$1:E$65536,2,FALSE)</f>
        <v>MATTENS Roger</v>
      </c>
      <c r="D35" s="28"/>
      <c r="E35" s="28"/>
      <c r="F35" s="26">
        <v>2</v>
      </c>
      <c r="G35" s="26"/>
      <c r="H35" s="26">
        <v>55</v>
      </c>
      <c r="I35" s="26">
        <v>24</v>
      </c>
      <c r="J35" s="29">
        <f t="shared" si="2"/>
        <v>2.29</v>
      </c>
      <c r="K35" s="26">
        <v>9</v>
      </c>
      <c r="L35" s="46"/>
      <c r="N35">
        <v>4294</v>
      </c>
    </row>
    <row r="36" spans="1:14" x14ac:dyDescent="0.25">
      <c r="A36" s="30"/>
      <c r="B36" s="31"/>
      <c r="C36" s="30"/>
      <c r="D36" s="30"/>
      <c r="E36" s="30" t="s">
        <v>16</v>
      </c>
      <c r="F36" s="32">
        <f>SUM(F31:F35)</f>
        <v>4</v>
      </c>
      <c r="G36" s="32">
        <f>SUM(G31:G35)</f>
        <v>0</v>
      </c>
      <c r="H36" s="32">
        <f>SUM(H31:H35)</f>
        <v>197</v>
      </c>
      <c r="I36" s="32">
        <f>SUM(I31:I35)</f>
        <v>92</v>
      </c>
      <c r="J36" s="33">
        <f t="shared" si="2"/>
        <v>2.14</v>
      </c>
      <c r="K36" s="32">
        <f>MAX(K31:K35)</f>
        <v>18</v>
      </c>
      <c r="L36" s="41"/>
    </row>
    <row r="37" spans="1:14" ht="6.75" customHeight="1" thickBot="1" x14ac:dyDescent="0.3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4" ht="6" customHeight="1" x14ac:dyDescent="0.25"/>
    <row r="39" spans="1:14" ht="13.5" customHeight="1" x14ac:dyDescent="0.25">
      <c r="A39" s="18" t="s">
        <v>8</v>
      </c>
      <c r="B39" s="19" t="str">
        <f>VLOOKUP(L39,[1]LEDEN!A$1:E$65536,2,FALSE)</f>
        <v>MATTENS Roger</v>
      </c>
      <c r="C39" s="18"/>
      <c r="D39" s="18"/>
      <c r="E39" s="18"/>
      <c r="F39" s="18" t="s">
        <v>9</v>
      </c>
      <c r="G39" s="20" t="str">
        <f>VLOOKUP(L39,[1]LEDEN!A$1:E$65536,3,FALSE)</f>
        <v>SMA</v>
      </c>
      <c r="H39" s="20"/>
      <c r="I39" s="18"/>
      <c r="J39" s="18"/>
      <c r="K39" s="18"/>
      <c r="L39" s="21">
        <v>4294</v>
      </c>
    </row>
    <row r="41" spans="1:14" x14ac:dyDescent="0.25">
      <c r="F41" s="22" t="s">
        <v>10</v>
      </c>
      <c r="G41" s="23" t="s">
        <v>11</v>
      </c>
      <c r="H41" s="23">
        <v>2.2999999999999998</v>
      </c>
      <c r="I41" s="24" t="s">
        <v>12</v>
      </c>
      <c r="J41" s="25" t="s">
        <v>13</v>
      </c>
      <c r="K41" s="23" t="s">
        <v>14</v>
      </c>
      <c r="L41" s="23" t="s">
        <v>15</v>
      </c>
    </row>
    <row r="42" spans="1:14" x14ac:dyDescent="0.25">
      <c r="B42" s="26">
        <v>1</v>
      </c>
      <c r="C42" s="27" t="str">
        <f>VLOOKUP(N42,[1]LEDEN!A$1:E$65536,2,FALSE)</f>
        <v>VAN GOETHEM Glenn</v>
      </c>
      <c r="D42" s="28"/>
      <c r="E42" s="28"/>
      <c r="F42" s="26">
        <v>0</v>
      </c>
      <c r="G42" s="26"/>
      <c r="H42" s="26">
        <v>45</v>
      </c>
      <c r="I42" s="26">
        <v>24</v>
      </c>
      <c r="J42" s="29">
        <f t="shared" ref="J42:J47" si="3">ROUNDDOWN(H42/I42,2)</f>
        <v>1.87</v>
      </c>
      <c r="K42" s="26">
        <v>8</v>
      </c>
      <c r="L42" s="40"/>
      <c r="N42">
        <v>4301</v>
      </c>
    </row>
    <row r="43" spans="1:14" x14ac:dyDescent="0.25">
      <c r="B43" s="26">
        <v>2</v>
      </c>
      <c r="C43" s="27" t="str">
        <f>VLOOKUP(N43,[1]LEDEN!A$1:E$65536,2,FALSE)</f>
        <v>VANSIMAEYS Serge</v>
      </c>
      <c r="D43" s="28"/>
      <c r="E43" s="28"/>
      <c r="F43" s="26">
        <v>0</v>
      </c>
      <c r="G43" s="26"/>
      <c r="H43" s="26">
        <v>45</v>
      </c>
      <c r="I43" s="26">
        <v>23</v>
      </c>
      <c r="J43" s="29">
        <f t="shared" si="3"/>
        <v>1.95</v>
      </c>
      <c r="K43" s="26">
        <v>6</v>
      </c>
      <c r="L43" s="46">
        <v>4</v>
      </c>
      <c r="N43">
        <v>8701</v>
      </c>
    </row>
    <row r="44" spans="1:14" x14ac:dyDescent="0.25">
      <c r="B44" s="26">
        <v>3</v>
      </c>
      <c r="C44" s="27" t="str">
        <f>VLOOKUP(N44,[1]LEDEN!A$1:E$65536,2,FALSE)</f>
        <v>VAN MUYLEM Norbert</v>
      </c>
      <c r="D44" s="28"/>
      <c r="E44" s="28"/>
      <c r="F44" s="26">
        <v>2</v>
      </c>
      <c r="G44" s="26"/>
      <c r="H44" s="26">
        <v>55</v>
      </c>
      <c r="I44" s="26">
        <v>18</v>
      </c>
      <c r="J44" s="29">
        <f t="shared" si="3"/>
        <v>3.05</v>
      </c>
      <c r="K44" s="26">
        <v>13</v>
      </c>
      <c r="L44" s="46"/>
      <c r="N44">
        <v>4348</v>
      </c>
    </row>
    <row r="45" spans="1:14" x14ac:dyDescent="0.25">
      <c r="B45" s="26">
        <v>4</v>
      </c>
      <c r="C45" s="27" t="str">
        <f>VLOOKUP(N45,[1]LEDEN!A$1:E$65536,2,FALSE)</f>
        <v>VAN DEN BOSSCHE Christian</v>
      </c>
      <c r="D45" s="28"/>
      <c r="E45" s="28"/>
      <c r="F45" s="26">
        <v>0</v>
      </c>
      <c r="G45" s="26"/>
      <c r="H45" s="26">
        <v>52</v>
      </c>
      <c r="I45" s="26">
        <v>24</v>
      </c>
      <c r="J45" s="29">
        <f t="shared" si="3"/>
        <v>2.16</v>
      </c>
      <c r="K45" s="26">
        <v>7</v>
      </c>
      <c r="L45" s="46"/>
      <c r="N45">
        <v>4297</v>
      </c>
    </row>
    <row r="46" spans="1:14" hidden="1" x14ac:dyDescent="0.25">
      <c r="B46" s="26">
        <v>5</v>
      </c>
      <c r="C46" s="27" t="e">
        <f>VLOOKUP(N46,[1]LEDEN!A$1:E$65536,2,FALSE)</f>
        <v>#N/A</v>
      </c>
      <c r="D46" s="28"/>
      <c r="E46" s="28"/>
      <c r="F46" s="26"/>
      <c r="G46" s="26"/>
      <c r="H46" s="26">
        <f>G46/8*7</f>
        <v>0</v>
      </c>
      <c r="I46" s="26"/>
      <c r="J46" s="29" t="e">
        <f t="shared" si="3"/>
        <v>#DIV/0!</v>
      </c>
      <c r="K46" s="26"/>
      <c r="L46" s="46"/>
    </row>
    <row r="47" spans="1:14" x14ac:dyDescent="0.25">
      <c r="A47" s="30"/>
      <c r="B47" s="31"/>
      <c r="C47" s="30"/>
      <c r="D47" s="30"/>
      <c r="E47" s="30" t="s">
        <v>16</v>
      </c>
      <c r="F47" s="32">
        <f>SUM(F42:F46)</f>
        <v>2</v>
      </c>
      <c r="G47" s="32">
        <f>SUM(G42:G46)</f>
        <v>0</v>
      </c>
      <c r="H47" s="32">
        <f>SUM(H42:H46)</f>
        <v>197</v>
      </c>
      <c r="I47" s="32">
        <f>SUM(I42:I46)</f>
        <v>89</v>
      </c>
      <c r="J47" s="33">
        <f t="shared" si="3"/>
        <v>2.21</v>
      </c>
      <c r="K47" s="32">
        <f>MAX(K42:K46)</f>
        <v>13</v>
      </c>
      <c r="L47" s="41"/>
    </row>
    <row r="48" spans="1:14" ht="4.5" customHeight="1" thickBot="1" x14ac:dyDescent="0.3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4" ht="6" customHeight="1" x14ac:dyDescent="0.25"/>
    <row r="50" spans="1:14" x14ac:dyDescent="0.25">
      <c r="A50" s="18" t="s">
        <v>8</v>
      </c>
      <c r="B50" s="19" t="str">
        <f>VLOOKUP(L50,[1]LEDEN!A$1:E$65536,2,FALSE)</f>
        <v>VAN MUYLEM Norbert</v>
      </c>
      <c r="C50" s="18"/>
      <c r="D50" s="18"/>
      <c r="E50" s="18"/>
      <c r="F50" s="18" t="s">
        <v>9</v>
      </c>
      <c r="G50" s="20" t="str">
        <f>VLOOKUP(L50,[1]LEDEN!A$1:E$65536,3,FALSE)</f>
        <v>STER</v>
      </c>
      <c r="H50" s="20"/>
      <c r="I50" s="18"/>
      <c r="J50" s="18"/>
      <c r="K50" s="18"/>
      <c r="L50" s="21">
        <v>4348</v>
      </c>
    </row>
    <row r="51" spans="1:14" ht="6.75" customHeight="1" x14ac:dyDescent="0.25"/>
    <row r="52" spans="1:14" x14ac:dyDescent="0.25">
      <c r="F52" s="22" t="s">
        <v>10</v>
      </c>
      <c r="G52" s="23" t="s">
        <v>11</v>
      </c>
      <c r="H52" s="23">
        <v>2.2999999999999998</v>
      </c>
      <c r="I52" s="24" t="s">
        <v>12</v>
      </c>
      <c r="J52" s="25" t="s">
        <v>13</v>
      </c>
      <c r="K52" s="23" t="s">
        <v>14</v>
      </c>
      <c r="L52" s="23" t="s">
        <v>15</v>
      </c>
    </row>
    <row r="53" spans="1:14" x14ac:dyDescent="0.25">
      <c r="B53" s="26">
        <v>1</v>
      </c>
      <c r="C53" s="27" t="str">
        <f>VLOOKUP(N53,[1]LEDEN!A$1:E$65536,2,FALSE)</f>
        <v>VAN DEN BOSSCHE Christian</v>
      </c>
      <c r="D53" s="28"/>
      <c r="E53" s="28"/>
      <c r="F53" s="26">
        <v>0</v>
      </c>
      <c r="G53" s="26"/>
      <c r="H53" s="26">
        <v>46</v>
      </c>
      <c r="I53" s="26">
        <v>23</v>
      </c>
      <c r="J53" s="29">
        <f t="shared" ref="J53:J58" si="4">ROUNDDOWN(H53/I53,2)</f>
        <v>2</v>
      </c>
      <c r="K53" s="26">
        <v>12</v>
      </c>
      <c r="L53" s="40"/>
      <c r="N53">
        <v>4297</v>
      </c>
    </row>
    <row r="54" spans="1:14" x14ac:dyDescent="0.25">
      <c r="B54" s="26">
        <v>2</v>
      </c>
      <c r="C54" s="27" t="str">
        <f>VLOOKUP(N54,[1]LEDEN!A$1:E$65536,2,FALSE)</f>
        <v>VAN GOETHEM Glenn</v>
      </c>
      <c r="D54" s="28"/>
      <c r="E54" s="28"/>
      <c r="F54" s="26">
        <v>0</v>
      </c>
      <c r="G54" s="26"/>
      <c r="H54" s="26">
        <v>17</v>
      </c>
      <c r="I54" s="26">
        <v>27</v>
      </c>
      <c r="J54" s="29">
        <f t="shared" si="4"/>
        <v>0.62</v>
      </c>
      <c r="K54" s="26">
        <v>3</v>
      </c>
      <c r="L54" s="46">
        <v>5</v>
      </c>
      <c r="N54">
        <v>4301</v>
      </c>
    </row>
    <row r="55" spans="1:14" x14ac:dyDescent="0.25">
      <c r="B55" s="26">
        <v>3</v>
      </c>
      <c r="C55" s="27" t="str">
        <f>VLOOKUP(N55,[1]LEDEN!A$1:E$65536,2,FALSE)</f>
        <v>MATTENS Roger</v>
      </c>
      <c r="D55" s="28"/>
      <c r="E55" s="28"/>
      <c r="F55" s="26">
        <v>0</v>
      </c>
      <c r="G55" s="26"/>
      <c r="H55" s="26">
        <v>18</v>
      </c>
      <c r="I55" s="26">
        <v>18</v>
      </c>
      <c r="J55" s="29">
        <f t="shared" si="4"/>
        <v>1</v>
      </c>
      <c r="K55" s="26">
        <v>6</v>
      </c>
      <c r="L55" s="46"/>
      <c r="N55">
        <v>4294</v>
      </c>
    </row>
    <row r="56" spans="1:14" x14ac:dyDescent="0.25">
      <c r="B56" s="26">
        <v>4</v>
      </c>
      <c r="C56" s="27" t="str">
        <f>VLOOKUP(N56,[1]LEDEN!A$1:E$65536,2,FALSE)</f>
        <v>VANSIMAEYS Serge</v>
      </c>
      <c r="D56" s="28"/>
      <c r="E56" s="28"/>
      <c r="F56" s="26">
        <v>0</v>
      </c>
      <c r="G56" s="26"/>
      <c r="H56" s="26">
        <v>31</v>
      </c>
      <c r="I56" s="26">
        <v>16</v>
      </c>
      <c r="J56" s="29">
        <f t="shared" si="4"/>
        <v>1.93</v>
      </c>
      <c r="K56" s="26">
        <v>8</v>
      </c>
      <c r="L56" s="46"/>
      <c r="N56">
        <v>8701</v>
      </c>
    </row>
    <row r="57" spans="1:14" hidden="1" x14ac:dyDescent="0.25">
      <c r="B57" s="26">
        <v>5</v>
      </c>
      <c r="C57" s="27" t="e">
        <f>VLOOKUP(N57,[1]LEDEN!A$1:E$65536,2,FALSE)</f>
        <v>#N/A</v>
      </c>
      <c r="D57" s="28"/>
      <c r="E57" s="28"/>
      <c r="F57" s="26"/>
      <c r="G57" s="26"/>
      <c r="H57" s="26">
        <f>G57/8*7</f>
        <v>0</v>
      </c>
      <c r="I57" s="26"/>
      <c r="J57" s="29" t="e">
        <f t="shared" si="4"/>
        <v>#DIV/0!</v>
      </c>
      <c r="K57" s="26"/>
      <c r="L57" s="46"/>
    </row>
    <row r="58" spans="1:14" x14ac:dyDescent="0.25">
      <c r="A58" s="30"/>
      <c r="B58" s="31"/>
      <c r="C58" s="30"/>
      <c r="D58" s="30"/>
      <c r="E58" s="30" t="s">
        <v>16</v>
      </c>
      <c r="F58" s="32">
        <f>SUM(F53:F57)</f>
        <v>0</v>
      </c>
      <c r="G58" s="32">
        <f>SUM(G53:G57)</f>
        <v>0</v>
      </c>
      <c r="H58" s="32">
        <f>SUM(H53:H57)</f>
        <v>112</v>
      </c>
      <c r="I58" s="32">
        <f>SUM(I53:I57)</f>
        <v>84</v>
      </c>
      <c r="J58" s="33">
        <f t="shared" si="4"/>
        <v>1.33</v>
      </c>
      <c r="K58" s="32">
        <f>MAX(K53:K57)</f>
        <v>12</v>
      </c>
      <c r="L58" s="41"/>
    </row>
    <row r="59" spans="1:14" x14ac:dyDescent="0.25">
      <c r="A59" s="30"/>
      <c r="B59" s="31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1:14" ht="15.75" thickBot="1" x14ac:dyDescent="0.3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3" spans="1:14" x14ac:dyDescent="0.25">
      <c r="C63" s="37" t="s">
        <v>21</v>
      </c>
      <c r="D63" s="38"/>
      <c r="E63" s="38"/>
      <c r="F63" s="38"/>
      <c r="G63" s="17"/>
      <c r="H63" s="17"/>
      <c r="I63" s="17"/>
      <c r="J63" s="17"/>
    </row>
    <row r="64" spans="1:14" x14ac:dyDescent="0.25">
      <c r="F64" s="17"/>
      <c r="G64" s="17"/>
      <c r="H64" s="17"/>
      <c r="I64" s="17"/>
      <c r="J64" s="17"/>
    </row>
    <row r="67" spans="3:10" ht="15.75" x14ac:dyDescent="0.25">
      <c r="C67" s="39" t="s">
        <v>22</v>
      </c>
      <c r="D67" s="39"/>
      <c r="E67" s="39"/>
      <c r="F67" s="39"/>
      <c r="G67" s="39"/>
      <c r="H67" s="39"/>
      <c r="I67" s="39"/>
      <c r="J67" s="39"/>
    </row>
    <row r="68" spans="3:10" ht="15.75" x14ac:dyDescent="0.25">
      <c r="C68" s="39" t="s">
        <v>23</v>
      </c>
      <c r="D68" s="39"/>
      <c r="E68" s="39"/>
      <c r="F68" s="39"/>
      <c r="G68" s="39"/>
      <c r="H68" s="39"/>
      <c r="I68" s="39"/>
      <c r="J68" s="39"/>
    </row>
  </sheetData>
  <mergeCells count="8">
    <mergeCell ref="L43:L46"/>
    <mergeCell ref="L54:L57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3°band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2012-02-01T17:44:24Z</dcterms:modified>
</cp:coreProperties>
</file>