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4° kader 2,30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39" i="3" l="1"/>
  <c r="I39" i="3"/>
  <c r="G39" i="3"/>
  <c r="F39" i="3"/>
  <c r="H38" i="3"/>
  <c r="J38" i="3" s="1"/>
  <c r="C38" i="3"/>
  <c r="H37" i="3"/>
  <c r="J37" i="3" s="1"/>
  <c r="C37" i="3"/>
  <c r="J36" i="3"/>
  <c r="C36" i="3"/>
  <c r="J35" i="3"/>
  <c r="C35" i="3"/>
  <c r="J34" i="3"/>
  <c r="C34" i="3"/>
  <c r="J33" i="3"/>
  <c r="C33" i="3"/>
  <c r="G30" i="3"/>
  <c r="B30" i="3"/>
  <c r="K27" i="3"/>
  <c r="I27" i="3"/>
  <c r="G27" i="3"/>
  <c r="F27" i="3"/>
  <c r="H26" i="3"/>
  <c r="J26" i="3" s="1"/>
  <c r="C26" i="3"/>
  <c r="J25" i="3"/>
  <c r="H25" i="3"/>
  <c r="C25" i="3"/>
  <c r="J24" i="3"/>
  <c r="C24" i="3"/>
  <c r="J23" i="3"/>
  <c r="C23" i="3"/>
  <c r="J22" i="3"/>
  <c r="C22" i="3"/>
  <c r="J21" i="3"/>
  <c r="C21" i="3"/>
  <c r="G18" i="3"/>
  <c r="B18" i="3"/>
  <c r="K15" i="3"/>
  <c r="I15" i="3"/>
  <c r="G15" i="3"/>
  <c r="F15" i="3"/>
  <c r="H14" i="3"/>
  <c r="J14" i="3" s="1"/>
  <c r="C14" i="3"/>
  <c r="H13" i="3"/>
  <c r="J13" i="3" s="1"/>
  <c r="C13" i="3"/>
  <c r="J12" i="3"/>
  <c r="C12" i="3"/>
  <c r="J11" i="3"/>
  <c r="C11" i="3"/>
  <c r="J10" i="3"/>
  <c r="C10" i="3"/>
  <c r="J9" i="3"/>
  <c r="C9" i="3"/>
  <c r="G6" i="3"/>
  <c r="B6" i="3"/>
  <c r="H15" i="3" l="1"/>
  <c r="J15" i="3" s="1"/>
  <c r="H39" i="3"/>
  <c r="J39" i="3" s="1"/>
  <c r="H27" i="3"/>
  <c r="J27" i="3" s="1"/>
</calcChain>
</file>

<file path=xl/sharedStrings.xml><?xml version="1.0" encoding="utf-8"?>
<sst xmlns="http://schemas.openxmlformats.org/spreadsheetml/2006/main" count="41" uniqueCount="23">
  <si>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</si>
  <si>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</si>
  <si>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</si>
  <si>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</si>
  <si>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</si>
  <si>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</si>
  <si>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</si>
  <si>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</si>
  <si>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</si>
  <si>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</si>
  <si>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</si>
  <si>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</si>
  <si>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</si>
  <si>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</si>
  <si>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</si>
  <si>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</si>
  <si>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</si>
  <si>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 xml:space="preserve">                       Districtfinale 4° KLASSE KADER</t>
  </si>
  <si>
    <t>KBC Sint Martinus</t>
  </si>
  <si>
    <t>Denderstreek</t>
  </si>
  <si>
    <t>Wedstrijdleiding : Rik Stilten</t>
  </si>
  <si>
    <r>
      <t xml:space="preserve">MATTENS Roger (SMA)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</si>
  <si>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26 &amp; 27 november 2011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</si>
</sst>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/>
    <xf numFmtId="0" fontId="0" fillId="0" borderId="13" xfId="0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0" borderId="15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180975</xdr:rowOff>
    </xdr:from>
    <xdr:to>
      <xdr:col>12</xdr:col>
      <xdr:colOff>165100</xdr:colOff>
      <xdr:row>55</xdr:row>
      <xdr:rowOff>95250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0" y="75533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kader KB-  23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kader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  <cell r="E160" t="str">
            <v>Dender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  <cell r="E161" t="str">
            <v>Dender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  <cell r="E162" t="str">
            <v>Dender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  <cell r="E163" t="str">
            <v>Dender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  <cell r="E164" t="str">
            <v>Dender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  <cell r="E165" t="str">
            <v>Dender</v>
          </cell>
        </row>
        <row r="166">
          <cell r="C166" t="str">
            <v>SMA</v>
          </cell>
          <cell r="E166" t="str">
            <v>Dender</v>
          </cell>
        </row>
        <row r="167">
          <cell r="E167" t="str">
            <v>Dender</v>
          </cell>
        </row>
        <row r="168">
          <cell r="E168" t="str">
            <v>Dender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  <cell r="E169" t="str">
            <v>Dender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  <cell r="E170" t="str">
            <v>Dender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  <cell r="E171" t="str">
            <v>Dender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  <cell r="E172" t="str">
            <v>Dender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  <cell r="E173" t="str">
            <v>Dender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  <cell r="E174" t="str">
            <v>Dender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  <cell r="E175" t="str">
            <v>Dender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  <cell r="E176" t="str">
            <v>Dender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  <cell r="E177" t="str">
            <v>Dender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  <cell r="E178" t="str">
            <v>Dender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  <cell r="E179" t="str">
            <v>Dender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  <cell r="E180" t="str">
            <v>Dender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  <cell r="E181" t="str">
            <v>Dender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  <cell r="E182" t="str">
            <v>Dender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  <cell r="D183" t="str">
            <v>HNS</v>
          </cell>
          <cell r="E183" t="str">
            <v>Dender</v>
          </cell>
        </row>
        <row r="184">
          <cell r="E184" t="str">
            <v>Dender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  <cell r="E185" t="str">
            <v>Dender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  <cell r="E186" t="str">
            <v>Dender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  <cell r="E187" t="str">
            <v>Dender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  <cell r="E188" t="str">
            <v>Dender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  <cell r="E189" t="str">
            <v>Dender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  <cell r="E190" t="str">
            <v>Dender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  <cell r="E191" t="str">
            <v>Dender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  <cell r="E192" t="str">
            <v>Dender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  <cell r="E193" t="str">
            <v>Dender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  <cell r="E194" t="str">
            <v>Dender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  <cell r="E195" t="str">
            <v>Dender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  <cell r="E196" t="str">
            <v>Dender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  <cell r="E197" t="str">
            <v>Dender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  <cell r="E198" t="str">
            <v>Dender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  <cell r="E199" t="str">
            <v>Dender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  <cell r="E200" t="str">
            <v>Dender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  <cell r="E201" t="str">
            <v>Dender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  <cell r="E202" t="str">
            <v>Dender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  <cell r="E203" t="str">
            <v>Dender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  <cell r="E204" t="str">
            <v>Dender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  <cell r="E205" t="str">
            <v>Dender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  <cell r="E206" t="str">
            <v>Dender</v>
          </cell>
        </row>
        <row r="207">
          <cell r="E207" t="str">
            <v>Dender</v>
          </cell>
        </row>
        <row r="208">
          <cell r="E208" t="str">
            <v>Dender</v>
          </cell>
        </row>
        <row r="209">
          <cell r="E209" t="str">
            <v>Dender</v>
          </cell>
        </row>
        <row r="210">
          <cell r="E210" t="str">
            <v>Dender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Q60" sqref="Q60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17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25">
      <c r="A3" s="6" t="s">
        <v>5</v>
      </c>
      <c r="B3" s="7"/>
      <c r="C3" s="45">
        <v>40839</v>
      </c>
      <c r="D3" s="45"/>
      <c r="E3" s="11" t="s">
        <v>6</v>
      </c>
      <c r="F3" s="46" t="s">
        <v>18</v>
      </c>
      <c r="G3" s="46"/>
      <c r="H3" s="46"/>
      <c r="I3" s="46"/>
      <c r="J3" s="12" t="s">
        <v>7</v>
      </c>
      <c r="K3" s="47" t="s">
        <v>19</v>
      </c>
      <c r="L3" s="47"/>
      <c r="M3" s="48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8</v>
      </c>
      <c r="B6" s="19" t="str">
        <f>VLOOKUP(L6,[1]LEDEN!A$1:E$65536,2,FALSE)</f>
        <v>MATTENS Roger</v>
      </c>
      <c r="C6" s="18"/>
      <c r="D6" s="18"/>
      <c r="E6" s="18"/>
      <c r="F6" s="18" t="s">
        <v>9</v>
      </c>
      <c r="G6" s="20" t="str">
        <f>VLOOKUP(L6,[1]LEDEN!A$1:E$65536,3,FALSE)</f>
        <v>SMA</v>
      </c>
      <c r="H6" s="20"/>
      <c r="I6" s="18"/>
      <c r="J6" s="18"/>
      <c r="K6" s="18"/>
      <c r="L6" s="21">
        <v>4294</v>
      </c>
    </row>
    <row r="7" spans="1:14" ht="6" customHeight="1" x14ac:dyDescent="0.25"/>
    <row r="8" spans="1:14" x14ac:dyDescent="0.25">
      <c r="F8" s="22" t="s">
        <v>10</v>
      </c>
      <c r="G8" s="23" t="s">
        <v>11</v>
      </c>
      <c r="H8" s="23">
        <v>2.2999999999999998</v>
      </c>
      <c r="I8" s="24" t="s">
        <v>12</v>
      </c>
      <c r="J8" s="25" t="s">
        <v>13</v>
      </c>
      <c r="K8" s="23" t="s">
        <v>14</v>
      </c>
      <c r="L8" s="23" t="s">
        <v>15</v>
      </c>
    </row>
    <row r="9" spans="1:14" ht="15" customHeight="1" x14ac:dyDescent="0.25">
      <c r="B9" s="26">
        <v>1</v>
      </c>
      <c r="C9" s="27" t="str">
        <f>VLOOKUP(N9,[1]LEDEN!A$1:E$65536,2,FALSE)</f>
        <v>VAN GOETHEM Glenn</v>
      </c>
      <c r="D9" s="28"/>
      <c r="E9" s="28"/>
      <c r="F9" s="26">
        <v>2</v>
      </c>
      <c r="G9" s="26"/>
      <c r="H9" s="26">
        <v>90</v>
      </c>
      <c r="I9" s="26">
        <v>12</v>
      </c>
      <c r="J9" s="29">
        <f t="shared" ref="J9:J15" si="0">ROUNDDOWN(H9/I9,2)</f>
        <v>7.5</v>
      </c>
      <c r="K9" s="26">
        <v>22</v>
      </c>
      <c r="L9" s="41"/>
      <c r="N9">
        <v>4301</v>
      </c>
    </row>
    <row r="10" spans="1:14" ht="15" customHeight="1" x14ac:dyDescent="0.25">
      <c r="B10" s="26">
        <v>2</v>
      </c>
      <c r="C10" s="27" t="str">
        <f>VLOOKUP(N10,[1]LEDEN!A$1:E$65536,2,FALSE)</f>
        <v>VANSIMAEYS Serge</v>
      </c>
      <c r="D10" s="28"/>
      <c r="E10" s="28"/>
      <c r="F10" s="26">
        <v>2</v>
      </c>
      <c r="G10" s="26"/>
      <c r="H10" s="26">
        <v>90</v>
      </c>
      <c r="I10" s="26">
        <v>19</v>
      </c>
      <c r="J10" s="29">
        <f t="shared" si="0"/>
        <v>4.7300000000000004</v>
      </c>
      <c r="K10" s="26">
        <v>17</v>
      </c>
      <c r="L10" s="44">
        <v>1</v>
      </c>
      <c r="N10">
        <v>8701</v>
      </c>
    </row>
    <row r="11" spans="1:14" ht="15" customHeight="1" x14ac:dyDescent="0.25">
      <c r="B11" s="26">
        <v>3</v>
      </c>
      <c r="C11" s="27" t="str">
        <f>VLOOKUP(N11,[1]LEDEN!A$1:E$65536,2,FALSE)</f>
        <v>VANSIMAEYS Serge</v>
      </c>
      <c r="D11" s="28"/>
      <c r="E11" s="28"/>
      <c r="F11" s="26">
        <v>2</v>
      </c>
      <c r="G11" s="26"/>
      <c r="H11" s="26">
        <v>90</v>
      </c>
      <c r="I11" s="26">
        <v>16</v>
      </c>
      <c r="J11" s="29">
        <f>ROUNDDOWN(H11/I11,2)</f>
        <v>5.62</v>
      </c>
      <c r="K11" s="26">
        <v>25</v>
      </c>
      <c r="L11" s="44"/>
      <c r="N11">
        <v>8701</v>
      </c>
    </row>
    <row r="12" spans="1:14" ht="15" customHeight="1" x14ac:dyDescent="0.25">
      <c r="B12" s="26">
        <v>4</v>
      </c>
      <c r="C12" s="27" t="str">
        <f>VLOOKUP(N12,[1]LEDEN!A$1:E$65536,2,FALSE)</f>
        <v>VAN GOETHEM Glenn</v>
      </c>
      <c r="D12" s="28"/>
      <c r="E12" s="28"/>
      <c r="F12" s="26">
        <v>1</v>
      </c>
      <c r="G12" s="26"/>
      <c r="H12" s="26">
        <v>90</v>
      </c>
      <c r="I12" s="26">
        <v>25</v>
      </c>
      <c r="J12" s="29">
        <f t="shared" si="0"/>
        <v>3.6</v>
      </c>
      <c r="K12" s="26">
        <v>16</v>
      </c>
      <c r="L12" s="44"/>
      <c r="N12">
        <v>4301</v>
      </c>
    </row>
    <row r="13" spans="1:14" ht="15" hidden="1" customHeight="1" x14ac:dyDescent="0.25">
      <c r="B13" s="26">
        <v>4</v>
      </c>
      <c r="C13" s="27" t="e">
        <f>VLOOKUP(N13,[1]LEDEN!A$1:E$65536,2,FALSE)</f>
        <v>#N/A</v>
      </c>
      <c r="D13" s="28"/>
      <c r="E13" s="28"/>
      <c r="F13" s="26"/>
      <c r="G13" s="26"/>
      <c r="H13" s="26">
        <f>G13/8*7</f>
        <v>0</v>
      </c>
      <c r="I13" s="26"/>
      <c r="J13" s="29" t="e">
        <f t="shared" si="0"/>
        <v>#DIV/0!</v>
      </c>
      <c r="K13" s="26"/>
      <c r="L13" s="44"/>
    </row>
    <row r="14" spans="1:14" ht="15" hidden="1" customHeight="1" x14ac:dyDescent="0.25">
      <c r="B14" s="26">
        <v>5</v>
      </c>
      <c r="C14" s="27" t="e">
        <f>VLOOKUP(N14,[1]LEDEN!A$1:E$65536,2,FALSE)</f>
        <v>#N/A</v>
      </c>
      <c r="D14" s="28"/>
      <c r="E14" s="28"/>
      <c r="F14" s="26"/>
      <c r="G14" s="26"/>
      <c r="H14" s="26">
        <f>G14/8*7</f>
        <v>0</v>
      </c>
      <c r="I14" s="26"/>
      <c r="J14" s="29" t="e">
        <f t="shared" si="0"/>
        <v>#DIV/0!</v>
      </c>
      <c r="K14" s="26"/>
      <c r="L14" s="44"/>
    </row>
    <row r="15" spans="1:14" ht="15" customHeight="1" x14ac:dyDescent="0.25">
      <c r="A15" s="30"/>
      <c r="B15" s="31"/>
      <c r="C15" s="30"/>
      <c r="D15" s="30"/>
      <c r="E15" s="30" t="s">
        <v>16</v>
      </c>
      <c r="F15" s="32">
        <f>SUM(F9:F14)</f>
        <v>7</v>
      </c>
      <c r="G15" s="32">
        <f>SUM(G9:G14)</f>
        <v>0</v>
      </c>
      <c r="H15" s="32">
        <f>SUM(H9:H14)</f>
        <v>360</v>
      </c>
      <c r="I15" s="32">
        <f>SUM(I9:I14)</f>
        <v>72</v>
      </c>
      <c r="J15" s="33">
        <f t="shared" si="0"/>
        <v>5</v>
      </c>
      <c r="K15" s="32">
        <f>MAX(K9:K14)</f>
        <v>25</v>
      </c>
      <c r="L15" s="49"/>
      <c r="M15" s="34"/>
    </row>
    <row r="16" spans="1:14" ht="8.25" customHeight="1" thickBot="1" x14ac:dyDescent="0.3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4" ht="7.5" customHeight="1" x14ac:dyDescent="0.25"/>
    <row r="18" spans="1:14" x14ac:dyDescent="0.25">
      <c r="A18" s="18" t="s">
        <v>8</v>
      </c>
      <c r="B18" s="19" t="str">
        <f>VLOOKUP(L18,[1]LEDEN!A$1:E$65536,2,FALSE)</f>
        <v>VAN GOETHEM Glenn</v>
      </c>
      <c r="C18" s="18"/>
      <c r="D18" s="18"/>
      <c r="E18" s="18"/>
      <c r="F18" s="18" t="s">
        <v>9</v>
      </c>
      <c r="G18" s="20" t="str">
        <f>VLOOKUP(L18,[1]LEDEN!A$1:E$65536,3,FALSE)</f>
        <v>SMA</v>
      </c>
      <c r="H18" s="20"/>
      <c r="I18" s="18"/>
      <c r="J18" s="18"/>
      <c r="K18" s="18"/>
      <c r="L18" s="21">
        <v>4301</v>
      </c>
    </row>
    <row r="19" spans="1:14" ht="6" customHeight="1" x14ac:dyDescent="0.25"/>
    <row r="20" spans="1:14" x14ac:dyDescent="0.25">
      <c r="F20" s="22" t="s">
        <v>10</v>
      </c>
      <c r="G20" s="23" t="s">
        <v>11</v>
      </c>
      <c r="H20" s="23">
        <v>2.2999999999999998</v>
      </c>
      <c r="I20" s="24" t="s">
        <v>12</v>
      </c>
      <c r="J20" s="25" t="s">
        <v>13</v>
      </c>
      <c r="K20" s="23" t="s">
        <v>14</v>
      </c>
      <c r="L20" s="23" t="s">
        <v>15</v>
      </c>
    </row>
    <row r="21" spans="1:14" x14ac:dyDescent="0.25">
      <c r="B21" s="26">
        <v>1</v>
      </c>
      <c r="C21" s="27" t="str">
        <f>VLOOKUP(N21,[1]LEDEN!A$1:E$65536,2,FALSE)</f>
        <v>MATTENS Roger</v>
      </c>
      <c r="D21" s="28"/>
      <c r="E21" s="28"/>
      <c r="F21" s="26">
        <v>0</v>
      </c>
      <c r="G21" s="26"/>
      <c r="H21" s="26">
        <v>72</v>
      </c>
      <c r="I21" s="26">
        <v>12</v>
      </c>
      <c r="J21" s="29">
        <f t="shared" ref="J21:J27" si="1">ROUNDDOWN(H21/I21,2)</f>
        <v>6</v>
      </c>
      <c r="K21" s="26">
        <v>19</v>
      </c>
      <c r="L21" s="41"/>
      <c r="N21">
        <v>4294</v>
      </c>
    </row>
    <row r="22" spans="1:14" x14ac:dyDescent="0.25">
      <c r="B22" s="26">
        <v>2</v>
      </c>
      <c r="C22" s="27" t="str">
        <f>VLOOKUP(N22,[1]LEDEN!A$1:E$65536,2,FALSE)</f>
        <v>VANSIMAEYS Serge</v>
      </c>
      <c r="D22" s="28"/>
      <c r="E22" s="28"/>
      <c r="F22" s="26">
        <v>2</v>
      </c>
      <c r="G22" s="26"/>
      <c r="H22" s="26">
        <v>90</v>
      </c>
      <c r="I22" s="26">
        <v>11</v>
      </c>
      <c r="J22" s="29">
        <f t="shared" si="1"/>
        <v>8.18</v>
      </c>
      <c r="K22" s="26">
        <v>55</v>
      </c>
      <c r="L22" s="44">
        <v>2</v>
      </c>
      <c r="N22">
        <v>8701</v>
      </c>
    </row>
    <row r="23" spans="1:14" x14ac:dyDescent="0.25">
      <c r="B23" s="26">
        <v>3</v>
      </c>
      <c r="C23" s="27" t="str">
        <f>VLOOKUP(N23,[1]LEDEN!A$1:E$65536,2,FALSE)</f>
        <v>VANSIMAEYS Serge</v>
      </c>
      <c r="D23" s="28"/>
      <c r="E23" s="28"/>
      <c r="F23" s="26">
        <v>0</v>
      </c>
      <c r="G23" s="26"/>
      <c r="H23" s="26">
        <v>71</v>
      </c>
      <c r="I23" s="26">
        <v>12</v>
      </c>
      <c r="J23" s="29">
        <f t="shared" si="1"/>
        <v>5.91</v>
      </c>
      <c r="K23" s="26">
        <v>19</v>
      </c>
      <c r="L23" s="44"/>
      <c r="N23">
        <v>8701</v>
      </c>
    </row>
    <row r="24" spans="1:14" x14ac:dyDescent="0.25">
      <c r="B24" s="26">
        <v>4</v>
      </c>
      <c r="C24" s="27" t="str">
        <f>VLOOKUP(N24,[1]LEDEN!A$1:E$65536,2,FALSE)</f>
        <v>MATTENS Roger</v>
      </c>
      <c r="D24" s="28"/>
      <c r="E24" s="28"/>
      <c r="F24" s="26">
        <v>1</v>
      </c>
      <c r="G24" s="26"/>
      <c r="H24" s="26">
        <v>90</v>
      </c>
      <c r="I24" s="26">
        <v>25</v>
      </c>
      <c r="J24" s="29">
        <f t="shared" si="1"/>
        <v>3.6</v>
      </c>
      <c r="K24" s="26">
        <v>18</v>
      </c>
      <c r="L24" s="44"/>
      <c r="N24">
        <v>4294</v>
      </c>
    </row>
    <row r="25" spans="1:14" hidden="1" x14ac:dyDescent="0.25">
      <c r="B25" s="26"/>
      <c r="C25" s="27" t="e">
        <f>VLOOKUP(N25,[1]LEDEN!A$1:E$65536,2,FALSE)</f>
        <v>#N/A</v>
      </c>
      <c r="D25" s="28"/>
      <c r="E25" s="28"/>
      <c r="F25" s="26"/>
      <c r="G25" s="26"/>
      <c r="H25" s="26">
        <f>G25/8*7</f>
        <v>0</v>
      </c>
      <c r="I25" s="26"/>
      <c r="J25" s="29" t="e">
        <f t="shared" si="1"/>
        <v>#DIV/0!</v>
      </c>
      <c r="K25" s="26"/>
      <c r="L25" s="44"/>
    </row>
    <row r="26" spans="1:14" hidden="1" x14ac:dyDescent="0.25">
      <c r="B26" s="26"/>
      <c r="C26" s="27" t="e">
        <f>VLOOKUP(N26,[1]LEDEN!A$1:E$65536,2,FALSE)</f>
        <v>#N/A</v>
      </c>
      <c r="D26" s="28"/>
      <c r="E26" s="28"/>
      <c r="F26" s="26"/>
      <c r="G26" s="26"/>
      <c r="H26" s="26">
        <f>G26/8*7</f>
        <v>0</v>
      </c>
      <c r="I26" s="26"/>
      <c r="J26" s="29" t="e">
        <f t="shared" si="1"/>
        <v>#DIV/0!</v>
      </c>
      <c r="K26" s="26"/>
      <c r="L26" s="44"/>
    </row>
    <row r="27" spans="1:14" x14ac:dyDescent="0.25">
      <c r="A27" s="30"/>
      <c r="B27" s="31"/>
      <c r="C27" s="30"/>
      <c r="D27" s="30"/>
      <c r="E27" s="30" t="s">
        <v>16</v>
      </c>
      <c r="F27" s="32">
        <f>SUM(F21:F26)</f>
        <v>3</v>
      </c>
      <c r="G27" s="32">
        <f>SUM(G21:G26)</f>
        <v>0</v>
      </c>
      <c r="H27" s="32">
        <f>SUM(H21:H26)</f>
        <v>323</v>
      </c>
      <c r="I27" s="32">
        <f>SUM(I21:I26)</f>
        <v>60</v>
      </c>
      <c r="J27" s="33">
        <f t="shared" si="1"/>
        <v>5.38</v>
      </c>
      <c r="K27" s="32">
        <f>MAX(K21:K26)</f>
        <v>55</v>
      </c>
      <c r="L27" s="49"/>
    </row>
    <row r="28" spans="1:14" ht="7.5" customHeight="1" thickBot="1" x14ac:dyDescent="0.3">
      <c r="A28" s="35"/>
      <c r="B28" s="36"/>
      <c r="C28" s="35"/>
      <c r="D28" s="35"/>
      <c r="E28" s="35"/>
      <c r="F28" s="36"/>
      <c r="G28" s="36"/>
      <c r="H28" s="36"/>
      <c r="I28" s="36"/>
      <c r="J28" s="36"/>
      <c r="K28" s="36"/>
      <c r="L28" s="35"/>
    </row>
    <row r="29" spans="1:14" ht="3.75" customHeight="1" x14ac:dyDescent="0.25">
      <c r="F29" s="17"/>
      <c r="G29" s="17"/>
      <c r="H29" s="17"/>
      <c r="I29" s="17"/>
      <c r="J29" s="17"/>
      <c r="K29" s="17"/>
    </row>
    <row r="30" spans="1:14" x14ac:dyDescent="0.25">
      <c r="A30" s="18" t="s">
        <v>8</v>
      </c>
      <c r="B30" s="19" t="str">
        <f>VLOOKUP(L30,[1]LEDEN!A$1:E$65536,2,FALSE)</f>
        <v>VANSIMAEYS Serge</v>
      </c>
      <c r="C30" s="18"/>
      <c r="D30" s="18"/>
      <c r="E30" s="18"/>
      <c r="F30" s="42" t="s">
        <v>9</v>
      </c>
      <c r="G30" s="43" t="str">
        <f>VLOOKUP(L30,[1]LEDEN!A$1:E$65536,3,FALSE)</f>
        <v>KOH</v>
      </c>
      <c r="H30" s="43"/>
      <c r="I30" s="42"/>
      <c r="J30" s="42"/>
      <c r="K30" s="42"/>
      <c r="L30" s="21">
        <v>8701</v>
      </c>
    </row>
    <row r="31" spans="1:14" ht="7.5" customHeight="1" x14ac:dyDescent="0.25">
      <c r="F31" s="17"/>
      <c r="G31" s="17"/>
      <c r="H31" s="17"/>
      <c r="I31" s="17"/>
      <c r="J31" s="17"/>
      <c r="K31" s="17"/>
    </row>
    <row r="32" spans="1:14" x14ac:dyDescent="0.25">
      <c r="F32" s="23" t="s">
        <v>10</v>
      </c>
      <c r="G32" s="23" t="s">
        <v>11</v>
      </c>
      <c r="H32" s="23">
        <v>2.2999999999999998</v>
      </c>
      <c r="I32" s="23" t="s">
        <v>12</v>
      </c>
      <c r="J32" s="25" t="s">
        <v>13</v>
      </c>
      <c r="K32" s="23" t="s">
        <v>14</v>
      </c>
      <c r="L32" s="23" t="s">
        <v>15</v>
      </c>
    </row>
    <row r="33" spans="1:14" x14ac:dyDescent="0.25">
      <c r="B33" s="26">
        <v>1</v>
      </c>
      <c r="C33" s="27" t="str">
        <f>VLOOKUP(N33,[1]LEDEN!A$1:E$65536,2,FALSE)</f>
        <v>VAN GOETHEM Glenn</v>
      </c>
      <c r="D33" s="28"/>
      <c r="E33" s="28"/>
      <c r="F33" s="26">
        <v>0</v>
      </c>
      <c r="G33" s="26"/>
      <c r="H33" s="26">
        <v>31</v>
      </c>
      <c r="I33" s="26">
        <v>11</v>
      </c>
      <c r="J33" s="29">
        <f t="shared" ref="J33:J39" si="2">ROUNDDOWN(H33/I33,2)</f>
        <v>2.81</v>
      </c>
      <c r="K33" s="26">
        <v>6</v>
      </c>
      <c r="L33" s="41"/>
      <c r="N33">
        <v>4301</v>
      </c>
    </row>
    <row r="34" spans="1:14" x14ac:dyDescent="0.25">
      <c r="B34" s="26">
        <v>2</v>
      </c>
      <c r="C34" s="27" t="str">
        <f>VLOOKUP(N34,[1]LEDEN!A$1:E$65536,2,FALSE)</f>
        <v>MATTENS Roger</v>
      </c>
      <c r="D34" s="28"/>
      <c r="E34" s="28"/>
      <c r="F34" s="26">
        <v>0</v>
      </c>
      <c r="G34" s="26"/>
      <c r="H34" s="26">
        <v>77</v>
      </c>
      <c r="I34" s="26">
        <v>19</v>
      </c>
      <c r="J34" s="29">
        <f t="shared" si="2"/>
        <v>4.05</v>
      </c>
      <c r="K34" s="26">
        <v>23</v>
      </c>
      <c r="L34" s="44">
        <v>3</v>
      </c>
      <c r="N34">
        <v>4294</v>
      </c>
    </row>
    <row r="35" spans="1:14" x14ac:dyDescent="0.25">
      <c r="B35" s="26">
        <v>3</v>
      </c>
      <c r="C35" s="27" t="str">
        <f>VLOOKUP(N35,[1]LEDEN!A$1:E$65536,2,FALSE)</f>
        <v>VAN GOETHEM Glenn</v>
      </c>
      <c r="D35" s="28"/>
      <c r="E35" s="28"/>
      <c r="F35" s="26">
        <v>2</v>
      </c>
      <c r="G35" s="26"/>
      <c r="H35" s="26">
        <v>90</v>
      </c>
      <c r="I35" s="26">
        <v>12</v>
      </c>
      <c r="J35" s="29">
        <f t="shared" si="2"/>
        <v>7.5</v>
      </c>
      <c r="K35" s="26">
        <v>40</v>
      </c>
      <c r="L35" s="44"/>
      <c r="N35">
        <v>4301</v>
      </c>
    </row>
    <row r="36" spans="1:14" x14ac:dyDescent="0.25">
      <c r="B36" s="26">
        <v>4</v>
      </c>
      <c r="C36" s="27" t="str">
        <f>VLOOKUP(N36,[1]LEDEN!A$1:E$65536,2,FALSE)</f>
        <v>MATTENS Roger</v>
      </c>
      <c r="D36" s="28"/>
      <c r="E36" s="28"/>
      <c r="F36" s="26">
        <v>0</v>
      </c>
      <c r="G36" s="26"/>
      <c r="H36" s="26">
        <v>78</v>
      </c>
      <c r="I36" s="26">
        <v>16</v>
      </c>
      <c r="J36" s="29">
        <f t="shared" si="2"/>
        <v>4.87</v>
      </c>
      <c r="K36" s="26">
        <v>19</v>
      </c>
      <c r="L36" s="44"/>
      <c r="N36">
        <v>4294</v>
      </c>
    </row>
    <row r="37" spans="1:14" hidden="1" x14ac:dyDescent="0.25">
      <c r="B37" s="26">
        <v>4</v>
      </c>
      <c r="C37" s="27" t="e">
        <f>VLOOKUP(N37,[1]LEDEN!A$1:E$65536,2,FALSE)</f>
        <v>#N/A</v>
      </c>
      <c r="D37" s="28"/>
      <c r="E37" s="28"/>
      <c r="F37" s="26"/>
      <c r="G37" s="26"/>
      <c r="H37" s="26">
        <f>G37/8*7</f>
        <v>0</v>
      </c>
      <c r="I37" s="26"/>
      <c r="J37" s="29" t="e">
        <f t="shared" si="2"/>
        <v>#DIV/0!</v>
      </c>
      <c r="K37" s="26"/>
      <c r="L37" s="44"/>
    </row>
    <row r="38" spans="1:14" hidden="1" x14ac:dyDescent="0.25">
      <c r="B38" s="26">
        <v>5</v>
      </c>
      <c r="C38" s="27" t="e">
        <f>VLOOKUP(N38,[1]LEDEN!A$1:E$65536,2,FALSE)</f>
        <v>#N/A</v>
      </c>
      <c r="D38" s="28"/>
      <c r="E38" s="28"/>
      <c r="F38" s="26"/>
      <c r="G38" s="26"/>
      <c r="H38" s="26">
        <f>G38/8*7</f>
        <v>0</v>
      </c>
      <c r="I38" s="26"/>
      <c r="J38" s="29" t="e">
        <f t="shared" si="2"/>
        <v>#DIV/0!</v>
      </c>
      <c r="K38" s="26"/>
      <c r="L38" s="44"/>
    </row>
    <row r="39" spans="1:14" x14ac:dyDescent="0.25">
      <c r="A39" s="30"/>
      <c r="B39" s="31"/>
      <c r="C39" s="30"/>
      <c r="D39" s="30"/>
      <c r="E39" s="30" t="s">
        <v>16</v>
      </c>
      <c r="F39" s="32">
        <f>SUM(F33:F38)</f>
        <v>2</v>
      </c>
      <c r="G39" s="32">
        <f>SUM(G33:G38)</f>
        <v>0</v>
      </c>
      <c r="H39" s="32">
        <f>SUM(H33:H38)</f>
        <v>276</v>
      </c>
      <c r="I39" s="32">
        <f>SUM(I33:I38)</f>
        <v>58</v>
      </c>
      <c r="J39" s="33">
        <f t="shared" si="2"/>
        <v>4.75</v>
      </c>
      <c r="K39" s="32">
        <f>MAX(K33:K38)</f>
        <v>40</v>
      </c>
      <c r="L39" s="49"/>
    </row>
    <row r="40" spans="1:14" ht="6.75" customHeight="1" thickBot="1" x14ac:dyDescent="0.3">
      <c r="A40" s="35"/>
      <c r="B40" s="36"/>
      <c r="C40" s="35"/>
      <c r="D40" s="35"/>
      <c r="E40" s="35"/>
      <c r="F40" s="36"/>
      <c r="G40" s="36"/>
      <c r="H40" s="36"/>
      <c r="I40" s="36"/>
      <c r="J40" s="36"/>
      <c r="K40" s="36"/>
      <c r="L40" s="35"/>
    </row>
    <row r="41" spans="1:14" ht="6" customHeight="1" x14ac:dyDescent="0.25">
      <c r="F41" s="17"/>
      <c r="G41" s="17"/>
      <c r="H41" s="17"/>
      <c r="I41" s="17"/>
      <c r="J41" s="17"/>
      <c r="K41" s="17"/>
    </row>
    <row r="44" spans="1:14" x14ac:dyDescent="0.25">
      <c r="C44" s="37" t="s">
        <v>20</v>
      </c>
      <c r="D44" s="38"/>
      <c r="E44" s="38"/>
      <c r="F44" s="38"/>
      <c r="G44" s="17"/>
      <c r="H44" s="17"/>
      <c r="I44" s="17"/>
      <c r="J44" s="17"/>
      <c r="K44" s="17"/>
    </row>
    <row r="45" spans="1:14" x14ac:dyDescent="0.25">
      <c r="F45" s="17"/>
      <c r="G45" s="17"/>
      <c r="H45" s="17"/>
      <c r="I45" s="17"/>
      <c r="J45" s="17"/>
      <c r="K45" s="17"/>
    </row>
    <row r="48" spans="1:14" ht="15.75" x14ac:dyDescent="0.25">
      <c r="C48" s="39" t="s">
        <v>21</v>
      </c>
      <c r="D48" s="39"/>
      <c r="E48" s="39"/>
      <c r="F48" s="39"/>
      <c r="G48" s="39"/>
      <c r="H48" s="39"/>
      <c r="I48" s="39"/>
      <c r="J48" s="39"/>
      <c r="K48" s="40"/>
    </row>
    <row r="49" spans="3:11" ht="15.75" x14ac:dyDescent="0.25">
      <c r="C49" s="39" t="s">
        <v>22</v>
      </c>
      <c r="D49" s="39"/>
      <c r="E49" s="39"/>
      <c r="F49" s="39"/>
      <c r="G49" s="39"/>
      <c r="H49" s="39"/>
      <c r="I49" s="39"/>
      <c r="J49" s="39"/>
      <c r="K49" s="40"/>
    </row>
  </sheetData>
  <mergeCells count="6">
    <mergeCell ref="C3:D3"/>
    <mergeCell ref="F3:I3"/>
    <mergeCell ref="K3:M3"/>
    <mergeCell ref="L10:L14"/>
    <mergeCell ref="L22:L26"/>
    <mergeCell ref="L34:L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 kader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2011-10-23T18:03:52Z</dcterms:modified>
</cp:coreProperties>
</file>