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9465"/>
  </bookViews>
  <sheets>
    <sheet name="RDF 1° driebanden K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2" i="1" l="1"/>
  <c r="B42" i="1"/>
  <c r="K39" i="1"/>
  <c r="I39" i="1"/>
  <c r="G39" i="1"/>
  <c r="F39" i="1"/>
  <c r="H38" i="1"/>
  <c r="J38" i="1" s="1"/>
  <c r="C38" i="1"/>
  <c r="J37" i="1"/>
  <c r="H37" i="1"/>
  <c r="C37" i="1"/>
  <c r="J36" i="1"/>
  <c r="C36" i="1"/>
  <c r="J35" i="1"/>
  <c r="C35" i="1"/>
  <c r="J34" i="1"/>
  <c r="C34" i="1"/>
  <c r="J33" i="1"/>
  <c r="C33" i="1"/>
  <c r="G30" i="1"/>
  <c r="B30" i="1"/>
  <c r="K27" i="1"/>
  <c r="I27" i="1"/>
  <c r="G27" i="1"/>
  <c r="F27" i="1"/>
  <c r="J26" i="1"/>
  <c r="H26" i="1"/>
  <c r="C26" i="1"/>
  <c r="H25" i="1"/>
  <c r="H27" i="1" s="1"/>
  <c r="J27" i="1" s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J13" i="1"/>
  <c r="H13" i="1"/>
  <c r="C13" i="1"/>
  <c r="J12" i="1"/>
  <c r="C12" i="1"/>
  <c r="J11" i="1"/>
  <c r="C11" i="1"/>
  <c r="J10" i="1"/>
  <c r="C10" i="1"/>
  <c r="J9" i="1"/>
  <c r="C9" i="1"/>
  <c r="G6" i="1"/>
  <c r="B6" i="1"/>
  <c r="H15" i="1" l="1"/>
  <c r="J15" i="1" s="1"/>
  <c r="J25" i="1"/>
  <c r="H39" i="1"/>
  <c r="J39" i="1" s="1"/>
</calcChain>
</file>

<file path=xl/sharedStrings.xml><?xml version="1.0" encoding="utf-8"?>
<sst xmlns="http://schemas.openxmlformats.org/spreadsheetml/2006/main" count="51" uniqueCount="25">
  <si>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</si>
  <si>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</si>
  <si>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</si>
  <si>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</si>
  <si>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1° KLASSE DRIEBANDEN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</si>
  <si>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</si>
  <si>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</si>
  <si>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</si>
  <si>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</si>
  <si>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</si>
  <si>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</si>
  <si>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</si>
  <si>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</si>
  <si>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</si>
  <si>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</si>
  <si>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</si>
  <si>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</si>
  <si>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</si>
  <si>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GVFF</t>
  </si>
  <si>
    <t>Wedstrijdleiding: Christian Van den Bossche/ Rik Stilten</t>
  </si>
  <si>
    <r>
      <t xml:space="preserve">Glenn van Goethem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</si>
  <si>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Gent.</t>
    </r>
  </si>
  <si>
    <t>23 &amp; 24 mrt 2013</t>
  </si>
  <si>
    <t>KBC Sint Martinus</t>
  </si>
  <si>
    <t>Denderstreek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</si>
</sst>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8"/>
      <color theme="1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49" fontId="15" fillId="0" borderId="0" xfId="0" applyNumberFormat="1" applyFont="1" applyAlignment="1"/>
    <xf numFmtId="49" fontId="3" fillId="0" borderId="0" xfId="0" applyNumberFormat="1" applyFont="1" applyAlignment="1"/>
    <xf numFmtId="49" fontId="16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3" fillId="0" borderId="0" xfId="0" applyNumberFormat="1" applyFont="1" applyAlignment="1">
      <alignment horizontal="left"/>
    </xf>
    <xf numFmtId="49" fontId="17" fillId="0" borderId="0" xfId="0" applyNumberFormat="1" applyFont="1"/>
    <xf numFmtId="49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66</xdr:row>
      <xdr:rowOff>19050</xdr:rowOff>
    </xdr:from>
    <xdr:to>
      <xdr:col>12</xdr:col>
      <xdr:colOff>355600</xdr:colOff>
      <xdr:row>69</xdr:row>
      <xdr:rowOff>123825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190500" y="96107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1° klasse driebanden KB-  24 maart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50" zoomScaleNormal="100" workbookViewId="0">
      <selection activeCell="F73" sqref="F73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style="21" customWidth="1"/>
    <col min="7" max="8" width="8.140625" style="21" customWidth="1"/>
    <col min="9" max="9" width="7.28515625" style="21" customWidth="1"/>
    <col min="10" max="10" width="8.140625" style="21" customWidth="1"/>
    <col min="11" max="11" width="6.5703125" style="21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22</v>
      </c>
      <c r="D3" s="11"/>
      <c r="E3" s="12" t="s">
        <v>7</v>
      </c>
      <c r="F3" s="13" t="s">
        <v>23</v>
      </c>
      <c r="G3" s="13"/>
      <c r="H3" s="13"/>
      <c r="I3" s="13"/>
      <c r="J3" s="14" t="s">
        <v>8</v>
      </c>
      <c r="K3" s="15" t="s">
        <v>24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8"/>
      <c r="G4" s="18"/>
      <c r="H4" s="18"/>
      <c r="I4" s="18"/>
      <c r="J4" s="18"/>
      <c r="K4" s="18"/>
      <c r="L4" s="19"/>
      <c r="M4" s="20"/>
    </row>
    <row r="5" spans="1:14" ht="5.25" customHeight="1" x14ac:dyDescent="0.25"/>
    <row r="6" spans="1:14" x14ac:dyDescent="0.25">
      <c r="A6" s="22" t="s">
        <v>9</v>
      </c>
      <c r="B6" s="23" t="str">
        <f>VLOOKUP(L6,[1]LEDEN!A$1:E$65536,2,FALSE)</f>
        <v>VAN GOETHEM Glenn</v>
      </c>
      <c r="C6" s="22"/>
      <c r="D6" s="22"/>
      <c r="E6" s="22"/>
      <c r="F6" s="24" t="s">
        <v>10</v>
      </c>
      <c r="G6" s="25" t="str">
        <f>VLOOKUP(L6,[1]LEDEN!A$1:E$65536,3,FALSE)</f>
        <v>SMA</v>
      </c>
      <c r="H6" s="25"/>
      <c r="I6" s="24"/>
      <c r="J6" s="24"/>
      <c r="K6" s="24"/>
      <c r="L6" s="26">
        <v>4301</v>
      </c>
    </row>
    <row r="7" spans="1:14" ht="6" customHeight="1" x14ac:dyDescent="0.25"/>
    <row r="8" spans="1:14" x14ac:dyDescent="0.25">
      <c r="F8" s="27" t="s">
        <v>11</v>
      </c>
      <c r="G8" s="27" t="s">
        <v>12</v>
      </c>
      <c r="H8" s="27">
        <v>2.2999999999999998</v>
      </c>
      <c r="I8" s="27" t="s">
        <v>13</v>
      </c>
      <c r="J8" s="28" t="s">
        <v>14</v>
      </c>
      <c r="K8" s="27" t="s">
        <v>15</v>
      </c>
      <c r="L8" s="27" t="s">
        <v>16</v>
      </c>
    </row>
    <row r="9" spans="1:14" ht="15" customHeight="1" x14ac:dyDescent="0.25">
      <c r="B9" s="29">
        <v>1</v>
      </c>
      <c r="C9" s="30" t="str">
        <f>VLOOKUP(N9,[1]LEDEN!A$1:E$65536,2,FALSE)</f>
        <v>DE BACKER François</v>
      </c>
      <c r="D9" s="31"/>
      <c r="E9" s="31"/>
      <c r="F9" s="29">
        <v>2</v>
      </c>
      <c r="G9" s="29"/>
      <c r="H9" s="29">
        <v>42</v>
      </c>
      <c r="I9" s="29">
        <v>51</v>
      </c>
      <c r="J9" s="32">
        <f t="shared" ref="J9:J15" si="0">ROUNDDOWN(H9/I9,3)</f>
        <v>0.82299999999999995</v>
      </c>
      <c r="K9" s="29">
        <v>5</v>
      </c>
      <c r="L9" s="33"/>
      <c r="N9">
        <v>4283</v>
      </c>
    </row>
    <row r="10" spans="1:14" ht="15" customHeight="1" x14ac:dyDescent="0.25">
      <c r="B10" s="29">
        <v>2</v>
      </c>
      <c r="C10" s="30" t="e">
        <f>VLOOKUP(N10,[1]LEDEN!A$1:E$65536,2,FALSE)</f>
        <v>#N/A</v>
      </c>
      <c r="D10" s="31"/>
      <c r="E10" s="31"/>
      <c r="F10" s="29">
        <v>2</v>
      </c>
      <c r="G10" s="29"/>
      <c r="H10" s="29">
        <v>42</v>
      </c>
      <c r="I10" s="29">
        <v>62</v>
      </c>
      <c r="J10" s="32">
        <f t="shared" si="0"/>
        <v>0.67700000000000005</v>
      </c>
      <c r="K10" s="29">
        <v>5</v>
      </c>
      <c r="L10" s="34">
        <v>1</v>
      </c>
      <c r="N10">
        <v>3385</v>
      </c>
    </row>
    <row r="11" spans="1:14" ht="15" customHeight="1" x14ac:dyDescent="0.25">
      <c r="B11" s="29"/>
      <c r="C11" s="30" t="e">
        <f>VLOOKUP(N11,[1]LEDEN!A$1:E$65536,2,FALSE)</f>
        <v>#N/A</v>
      </c>
      <c r="D11" s="31"/>
      <c r="E11" s="31"/>
      <c r="F11" s="29">
        <v>2</v>
      </c>
      <c r="G11" s="29"/>
      <c r="H11" s="29">
        <v>42</v>
      </c>
      <c r="I11" s="29">
        <v>69</v>
      </c>
      <c r="J11" s="32">
        <f t="shared" si="0"/>
        <v>0.60799999999999998</v>
      </c>
      <c r="K11" s="29">
        <v>4</v>
      </c>
      <c r="L11" s="34"/>
      <c r="N11">
        <v>3385</v>
      </c>
    </row>
    <row r="12" spans="1:14" ht="15" customHeight="1" x14ac:dyDescent="0.25">
      <c r="B12" s="29">
        <v>3</v>
      </c>
      <c r="C12" s="30" t="str">
        <f>VLOOKUP(N12,[1]LEDEN!A$1:E$65536,2,FALSE)</f>
        <v>DE BACKER François</v>
      </c>
      <c r="D12" s="31"/>
      <c r="E12" s="31"/>
      <c r="F12" s="29">
        <v>2</v>
      </c>
      <c r="G12" s="29"/>
      <c r="H12" s="29">
        <v>42</v>
      </c>
      <c r="I12" s="29">
        <v>41</v>
      </c>
      <c r="J12" s="32">
        <f t="shared" si="0"/>
        <v>1.024</v>
      </c>
      <c r="K12" s="29">
        <v>7</v>
      </c>
      <c r="L12" s="34"/>
      <c r="N12">
        <v>4283</v>
      </c>
    </row>
    <row r="13" spans="1:14" ht="15" hidden="1" customHeight="1" x14ac:dyDescent="0.25">
      <c r="B13" s="29">
        <v>4</v>
      </c>
      <c r="C13" s="30" t="e">
        <f>VLOOKUP(N13,[1]LEDEN!A$1:E$65536,2,FALSE)</f>
        <v>#N/A</v>
      </c>
      <c r="D13" s="31"/>
      <c r="E13" s="31"/>
      <c r="F13" s="29"/>
      <c r="G13" s="29"/>
      <c r="H13" s="29">
        <f>G13*0.9082</f>
        <v>0</v>
      </c>
      <c r="I13" s="29"/>
      <c r="J13" s="32" t="e">
        <f t="shared" si="0"/>
        <v>#DIV/0!</v>
      </c>
      <c r="K13" s="29"/>
      <c r="L13" s="34"/>
    </row>
    <row r="14" spans="1:14" ht="15" hidden="1" customHeight="1" x14ac:dyDescent="0.25">
      <c r="B14" s="29">
        <v>5</v>
      </c>
      <c r="C14" s="30" t="e">
        <f>VLOOKUP(N14,[1]LEDEN!A$1:E$65536,2,FALSE)</f>
        <v>#N/A</v>
      </c>
      <c r="D14" s="31"/>
      <c r="E14" s="31"/>
      <c r="F14" s="29"/>
      <c r="G14" s="29"/>
      <c r="H14" s="29">
        <f>G14*0.9082</f>
        <v>0</v>
      </c>
      <c r="I14" s="29"/>
      <c r="J14" s="32" t="e">
        <f t="shared" si="0"/>
        <v>#DIV/0!</v>
      </c>
      <c r="K14" s="29"/>
      <c r="L14" s="34"/>
    </row>
    <row r="15" spans="1:14" ht="15" customHeight="1" x14ac:dyDescent="0.25">
      <c r="A15" s="35"/>
      <c r="B15" s="36"/>
      <c r="C15" s="35"/>
      <c r="D15" s="35"/>
      <c r="E15" s="35" t="s">
        <v>17</v>
      </c>
      <c r="F15" s="37">
        <f>SUM(F9:F14)</f>
        <v>8</v>
      </c>
      <c r="G15" s="37">
        <f>SUM(G9:G14)</f>
        <v>0</v>
      </c>
      <c r="H15" s="37">
        <f>SUM(H9:H14)</f>
        <v>168</v>
      </c>
      <c r="I15" s="37">
        <f>SUM(I9:I14)</f>
        <v>223</v>
      </c>
      <c r="J15" s="38">
        <f t="shared" si="0"/>
        <v>0.753</v>
      </c>
      <c r="K15" s="37">
        <f>MAX(K9:K14)</f>
        <v>7</v>
      </c>
      <c r="L15" s="39"/>
      <c r="M15" s="40"/>
    </row>
    <row r="16" spans="1:14" ht="8.25" customHeight="1" thickBot="1" x14ac:dyDescent="0.3">
      <c r="A16" s="41"/>
      <c r="B16" s="42"/>
      <c r="C16" s="41"/>
      <c r="D16" s="41"/>
      <c r="E16" s="41"/>
      <c r="F16" s="42"/>
      <c r="G16" s="42"/>
      <c r="H16" s="42"/>
      <c r="I16" s="42"/>
      <c r="J16" s="42"/>
      <c r="K16" s="42"/>
      <c r="L16" s="41"/>
    </row>
    <row r="17" spans="1:14" ht="7.5" customHeight="1" x14ac:dyDescent="0.25"/>
    <row r="18" spans="1:14" x14ac:dyDescent="0.25">
      <c r="A18" s="22" t="s">
        <v>9</v>
      </c>
      <c r="B18" s="23" t="str">
        <f>VLOOKUP(L18,[1]LEDEN!A$1:E$65536,2,FALSE)</f>
        <v>DE BACKER François</v>
      </c>
      <c r="C18" s="22"/>
      <c r="D18" s="22"/>
      <c r="E18" s="22"/>
      <c r="F18" s="24" t="s">
        <v>10</v>
      </c>
      <c r="G18" s="25" t="str">
        <f>VLOOKUP(L18,[1]LEDEN!A$1:E$65536,3,FALSE)</f>
        <v>SMA</v>
      </c>
      <c r="H18" s="25"/>
      <c r="I18" s="24"/>
      <c r="J18" s="24"/>
      <c r="K18" s="24"/>
      <c r="L18" s="26">
        <v>4283</v>
      </c>
    </row>
    <row r="19" spans="1:14" ht="6" customHeight="1" x14ac:dyDescent="0.25"/>
    <row r="20" spans="1:14" x14ac:dyDescent="0.25">
      <c r="F20" s="27" t="s">
        <v>11</v>
      </c>
      <c r="G20" s="27" t="s">
        <v>12</v>
      </c>
      <c r="H20" s="27">
        <v>2.2999999999999998</v>
      </c>
      <c r="I20" s="27" t="s">
        <v>13</v>
      </c>
      <c r="J20" s="28" t="s">
        <v>14</v>
      </c>
      <c r="K20" s="27" t="s">
        <v>15</v>
      </c>
      <c r="L20" s="27" t="s">
        <v>16</v>
      </c>
    </row>
    <row r="21" spans="1:14" x14ac:dyDescent="0.25">
      <c r="B21" s="29"/>
      <c r="C21" s="30" t="str">
        <f>VLOOKUP(N21,[1]LEDEN!A$1:E$65536,2,FALSE)</f>
        <v>VAN GOETHEM Glenn</v>
      </c>
      <c r="D21" s="31"/>
      <c r="E21" s="31"/>
      <c r="F21" s="29">
        <v>0</v>
      </c>
      <c r="G21" s="29"/>
      <c r="H21" s="29">
        <v>31</v>
      </c>
      <c r="I21" s="29">
        <v>51</v>
      </c>
      <c r="J21" s="32">
        <f t="shared" ref="J21:J27" si="1">ROUNDDOWN(H21/I21,3)</f>
        <v>0.60699999999999998</v>
      </c>
      <c r="K21" s="29">
        <v>4</v>
      </c>
      <c r="L21" s="33"/>
      <c r="N21">
        <v>4301</v>
      </c>
    </row>
    <row r="22" spans="1:14" x14ac:dyDescent="0.25">
      <c r="B22" s="29"/>
      <c r="C22" s="30" t="e">
        <f>VLOOKUP(N22,[1]LEDEN!A$1:E$65536,2,FALSE)</f>
        <v>#N/A</v>
      </c>
      <c r="D22" s="31"/>
      <c r="E22" s="31"/>
      <c r="F22" s="29">
        <v>2</v>
      </c>
      <c r="G22" s="29"/>
      <c r="H22" s="29">
        <v>42</v>
      </c>
      <c r="I22" s="29">
        <v>40</v>
      </c>
      <c r="J22" s="32">
        <f t="shared" si="1"/>
        <v>1.05</v>
      </c>
      <c r="K22" s="29">
        <v>5</v>
      </c>
      <c r="L22" s="34">
        <v>2</v>
      </c>
      <c r="N22">
        <v>3385</v>
      </c>
    </row>
    <row r="23" spans="1:14" x14ac:dyDescent="0.25">
      <c r="B23" s="29"/>
      <c r="C23" s="30" t="e">
        <f>VLOOKUP(N23,[1]LEDEN!A$1:E$65536,2,FALSE)</f>
        <v>#N/A</v>
      </c>
      <c r="D23" s="31"/>
      <c r="E23" s="31"/>
      <c r="F23" s="29">
        <v>0</v>
      </c>
      <c r="G23" s="29"/>
      <c r="H23" s="29">
        <v>35</v>
      </c>
      <c r="I23" s="29">
        <v>57</v>
      </c>
      <c r="J23" s="32">
        <f t="shared" si="1"/>
        <v>0.61399999999999999</v>
      </c>
      <c r="K23" s="29">
        <v>4</v>
      </c>
      <c r="L23" s="34"/>
      <c r="N23">
        <v>3385</v>
      </c>
    </row>
    <row r="24" spans="1:14" x14ac:dyDescent="0.25">
      <c r="B24" s="29"/>
      <c r="C24" s="30" t="str">
        <f>VLOOKUP(N24,[1]LEDEN!A$1:E$65536,2,FALSE)</f>
        <v>VAN GOETHEM Glenn</v>
      </c>
      <c r="D24" s="31"/>
      <c r="E24" s="31"/>
      <c r="F24" s="29">
        <v>0</v>
      </c>
      <c r="G24" s="29"/>
      <c r="H24" s="29">
        <v>24</v>
      </c>
      <c r="I24" s="29">
        <v>41</v>
      </c>
      <c r="J24" s="32">
        <f t="shared" si="1"/>
        <v>0.58499999999999996</v>
      </c>
      <c r="K24" s="29">
        <v>3</v>
      </c>
      <c r="L24" s="34"/>
      <c r="N24">
        <v>4301</v>
      </c>
    </row>
    <row r="25" spans="1:14" hidden="1" x14ac:dyDescent="0.25">
      <c r="B25" s="29"/>
      <c r="C25" s="30" t="e">
        <f>VLOOKUP(N25,[1]LEDEN!A$1:E$65536,2,FALSE)</f>
        <v>#N/A</v>
      </c>
      <c r="D25" s="31"/>
      <c r="E25" s="31"/>
      <c r="F25" s="29"/>
      <c r="G25" s="29"/>
      <c r="H25" s="29">
        <f>G25*0.9082</f>
        <v>0</v>
      </c>
      <c r="I25" s="29"/>
      <c r="J25" s="32" t="e">
        <f t="shared" si="1"/>
        <v>#DIV/0!</v>
      </c>
      <c r="K25" s="29"/>
      <c r="L25" s="34"/>
    </row>
    <row r="26" spans="1:14" hidden="1" x14ac:dyDescent="0.25">
      <c r="B26" s="29"/>
      <c r="C26" s="30" t="e">
        <f>VLOOKUP(N26,[1]LEDEN!A$1:E$65536,2,FALSE)</f>
        <v>#N/A</v>
      </c>
      <c r="D26" s="31"/>
      <c r="E26" s="31"/>
      <c r="F26" s="29"/>
      <c r="G26" s="29"/>
      <c r="H26" s="29">
        <f>G26*0.9082</f>
        <v>0</v>
      </c>
      <c r="I26" s="29"/>
      <c r="J26" s="32" t="e">
        <f t="shared" si="1"/>
        <v>#DIV/0!</v>
      </c>
      <c r="K26" s="29"/>
      <c r="L26" s="34"/>
    </row>
    <row r="27" spans="1:14" x14ac:dyDescent="0.25">
      <c r="A27" s="35"/>
      <c r="B27" s="36"/>
      <c r="C27" s="35"/>
      <c r="D27" s="35"/>
      <c r="E27" s="35" t="s">
        <v>17</v>
      </c>
      <c r="F27" s="37">
        <f>SUM(F21:F26)</f>
        <v>2</v>
      </c>
      <c r="G27" s="37">
        <f>SUM(G21:G26)</f>
        <v>0</v>
      </c>
      <c r="H27" s="37">
        <f>SUM(H21:H26)</f>
        <v>132</v>
      </c>
      <c r="I27" s="37">
        <f>SUM(I21:I26)</f>
        <v>189</v>
      </c>
      <c r="J27" s="38">
        <f t="shared" si="1"/>
        <v>0.69799999999999995</v>
      </c>
      <c r="K27" s="37">
        <f>MAX(K21:K26)</f>
        <v>5</v>
      </c>
      <c r="L27" s="39"/>
    </row>
    <row r="28" spans="1:14" ht="7.5" customHeight="1" thickBot="1" x14ac:dyDescent="0.3">
      <c r="A28" s="41"/>
      <c r="B28" s="42"/>
      <c r="C28" s="41"/>
      <c r="D28" s="41"/>
      <c r="E28" s="41"/>
      <c r="F28" s="42"/>
      <c r="G28" s="42"/>
      <c r="H28" s="42"/>
      <c r="I28" s="42"/>
      <c r="J28" s="42"/>
      <c r="K28" s="42"/>
      <c r="L28" s="41"/>
    </row>
    <row r="29" spans="1:14" ht="3.75" customHeight="1" x14ac:dyDescent="0.25"/>
    <row r="30" spans="1:14" x14ac:dyDescent="0.25">
      <c r="A30" s="22" t="s">
        <v>9</v>
      </c>
      <c r="B30" s="23" t="e">
        <f>VLOOKUP(L30,[1]LEDEN!A$1:E$65536,2,FALSE)</f>
        <v>#N/A</v>
      </c>
      <c r="C30" s="22"/>
      <c r="D30" s="22"/>
      <c r="E30" s="22"/>
      <c r="F30" s="24" t="s">
        <v>10</v>
      </c>
      <c r="G30" s="25" t="e">
        <f>VLOOKUP(L30,[1]LEDEN!A$1:E$65536,3,FALSE)</f>
        <v>#N/A</v>
      </c>
      <c r="H30" s="25"/>
      <c r="I30" s="24"/>
      <c r="J30" s="24"/>
      <c r="K30" s="24"/>
      <c r="L30" s="26">
        <v>3385</v>
      </c>
    </row>
    <row r="31" spans="1:14" ht="7.5" customHeight="1" x14ac:dyDescent="0.25"/>
    <row r="32" spans="1:14" x14ac:dyDescent="0.25">
      <c r="F32" s="27" t="s">
        <v>11</v>
      </c>
      <c r="G32" s="27" t="s">
        <v>12</v>
      </c>
      <c r="H32" s="27">
        <v>2.2999999999999998</v>
      </c>
      <c r="I32" s="27" t="s">
        <v>13</v>
      </c>
      <c r="J32" s="28" t="s">
        <v>14</v>
      </c>
      <c r="K32" s="27" t="s">
        <v>15</v>
      </c>
      <c r="L32" s="27" t="s">
        <v>16</v>
      </c>
    </row>
    <row r="33" spans="1:14" x14ac:dyDescent="0.25">
      <c r="B33" s="29">
        <v>1</v>
      </c>
      <c r="C33" s="30" t="str">
        <f>VLOOKUP(N33,[1]LEDEN!A$1:E$65536,2,FALSE)</f>
        <v>DE BACKER François</v>
      </c>
      <c r="D33" s="31"/>
      <c r="E33" s="31"/>
      <c r="F33" s="29">
        <v>0</v>
      </c>
      <c r="G33" s="29"/>
      <c r="H33" s="29">
        <v>27</v>
      </c>
      <c r="I33" s="29">
        <v>40</v>
      </c>
      <c r="J33" s="32">
        <f t="shared" ref="J33:J39" si="2">ROUNDDOWN(H33/I33,3)</f>
        <v>0.67500000000000004</v>
      </c>
      <c r="K33" s="29">
        <v>4</v>
      </c>
      <c r="L33" s="33"/>
      <c r="N33">
        <v>4283</v>
      </c>
    </row>
    <row r="34" spans="1:14" x14ac:dyDescent="0.25">
      <c r="B34" s="29">
        <v>2</v>
      </c>
      <c r="C34" s="30" t="str">
        <f>VLOOKUP(N34,[1]LEDEN!A$1:E$65536,2,FALSE)</f>
        <v>VAN GOETHEM Glenn</v>
      </c>
      <c r="D34" s="31"/>
      <c r="E34" s="31"/>
      <c r="F34" s="29">
        <v>0</v>
      </c>
      <c r="G34" s="29"/>
      <c r="H34" s="29">
        <v>33</v>
      </c>
      <c r="I34" s="29">
        <v>62</v>
      </c>
      <c r="J34" s="32">
        <f t="shared" si="2"/>
        <v>0.53200000000000003</v>
      </c>
      <c r="K34" s="29">
        <v>7</v>
      </c>
      <c r="L34" s="34">
        <v>3</v>
      </c>
      <c r="N34">
        <v>4301</v>
      </c>
    </row>
    <row r="35" spans="1:14" x14ac:dyDescent="0.25">
      <c r="B35" s="29"/>
      <c r="C35" s="30" t="str">
        <f>VLOOKUP(N35,[1]LEDEN!A$1:E$65536,2,FALSE)</f>
        <v>VAN GOETHEM Glenn</v>
      </c>
      <c r="D35" s="31"/>
      <c r="E35" s="31"/>
      <c r="F35" s="29">
        <v>0</v>
      </c>
      <c r="G35" s="29"/>
      <c r="H35" s="29">
        <v>32</v>
      </c>
      <c r="I35" s="29">
        <v>69</v>
      </c>
      <c r="J35" s="32">
        <f t="shared" si="2"/>
        <v>0.46300000000000002</v>
      </c>
      <c r="K35" s="29">
        <v>5</v>
      </c>
      <c r="L35" s="34"/>
      <c r="N35">
        <v>4301</v>
      </c>
    </row>
    <row r="36" spans="1:14" x14ac:dyDescent="0.25">
      <c r="B36" s="29">
        <v>3</v>
      </c>
      <c r="C36" s="30" t="str">
        <f>VLOOKUP(N36,[1]LEDEN!A$1:E$65536,2,FALSE)</f>
        <v>DE BACKER François</v>
      </c>
      <c r="D36" s="31"/>
      <c r="E36" s="31"/>
      <c r="F36" s="29">
        <v>2</v>
      </c>
      <c r="G36" s="29"/>
      <c r="H36" s="29">
        <v>42</v>
      </c>
      <c r="I36" s="29">
        <v>57</v>
      </c>
      <c r="J36" s="32">
        <f t="shared" si="2"/>
        <v>0.73599999999999999</v>
      </c>
      <c r="K36" s="29">
        <v>7</v>
      </c>
      <c r="L36" s="34"/>
      <c r="N36">
        <v>4283</v>
      </c>
    </row>
    <row r="37" spans="1:14" hidden="1" x14ac:dyDescent="0.25">
      <c r="B37" s="29">
        <v>4</v>
      </c>
      <c r="C37" s="30" t="e">
        <f>VLOOKUP(N37,[1]LEDEN!A$1:E$65536,2,FALSE)</f>
        <v>#N/A</v>
      </c>
      <c r="D37" s="31"/>
      <c r="E37" s="31"/>
      <c r="F37" s="29"/>
      <c r="G37" s="29"/>
      <c r="H37" s="29">
        <f>G37*0.9082</f>
        <v>0</v>
      </c>
      <c r="I37" s="29"/>
      <c r="J37" s="32" t="e">
        <f t="shared" si="2"/>
        <v>#DIV/0!</v>
      </c>
      <c r="K37" s="29"/>
      <c r="L37" s="34"/>
    </row>
    <row r="38" spans="1:14" hidden="1" x14ac:dyDescent="0.25">
      <c r="B38" s="29">
        <v>5</v>
      </c>
      <c r="C38" s="30" t="e">
        <f>VLOOKUP(N38,[1]LEDEN!A$1:E$65536,2,FALSE)</f>
        <v>#N/A</v>
      </c>
      <c r="D38" s="31"/>
      <c r="E38" s="31"/>
      <c r="F38" s="29"/>
      <c r="G38" s="29"/>
      <c r="H38" s="29">
        <f>G38*0.9082</f>
        <v>0</v>
      </c>
      <c r="I38" s="29"/>
      <c r="J38" s="32" t="e">
        <f t="shared" si="2"/>
        <v>#DIV/0!</v>
      </c>
      <c r="K38" s="29"/>
      <c r="L38" s="34"/>
    </row>
    <row r="39" spans="1:14" x14ac:dyDescent="0.25">
      <c r="A39" s="35"/>
      <c r="B39" s="36"/>
      <c r="C39" s="35"/>
      <c r="D39" s="35"/>
      <c r="E39" s="35" t="s">
        <v>17</v>
      </c>
      <c r="F39" s="37">
        <f>SUM(F33:F38)</f>
        <v>2</v>
      </c>
      <c r="G39" s="37">
        <f>SUM(G33:G38)</f>
        <v>0</v>
      </c>
      <c r="H39" s="37">
        <f>SUM(H33:H38)</f>
        <v>134</v>
      </c>
      <c r="I39" s="37">
        <f>SUM(I33:I38)</f>
        <v>228</v>
      </c>
      <c r="J39" s="38">
        <f t="shared" si="2"/>
        <v>0.58699999999999997</v>
      </c>
      <c r="K39" s="37">
        <f>MAX(K33:K38)</f>
        <v>7</v>
      </c>
      <c r="L39" s="39"/>
    </row>
    <row r="40" spans="1:14" ht="6.75" customHeight="1" thickBot="1" x14ac:dyDescent="0.3">
      <c r="A40" s="41"/>
      <c r="B40" s="42"/>
      <c r="C40" s="41"/>
      <c r="D40" s="41"/>
      <c r="E40" s="41"/>
      <c r="F40" s="42"/>
      <c r="G40" s="42"/>
      <c r="H40" s="42"/>
      <c r="I40" s="42"/>
      <c r="J40" s="42"/>
      <c r="K40" s="42"/>
      <c r="L40" s="41"/>
    </row>
    <row r="41" spans="1:14" ht="6" customHeight="1" x14ac:dyDescent="0.25"/>
    <row r="42" spans="1:14" ht="13.5" customHeight="1" x14ac:dyDescent="0.25">
      <c r="A42" s="22" t="s">
        <v>9</v>
      </c>
      <c r="B42" s="23" t="str">
        <f>VLOOKUP(L42,[1]LEDEN!A$1:E$65536,2,FALSE)</f>
        <v>DE HERTOG Yves</v>
      </c>
      <c r="C42" s="22"/>
      <c r="D42" s="22"/>
      <c r="E42" s="22"/>
      <c r="F42" s="24" t="s">
        <v>10</v>
      </c>
      <c r="G42" s="25" t="str">
        <f>VLOOKUP(L42,[1]LEDEN!A$1:E$65536,3,FALSE)</f>
        <v>KOH</v>
      </c>
      <c r="H42" s="25"/>
      <c r="I42" s="24"/>
      <c r="J42" s="24"/>
      <c r="K42" s="24"/>
      <c r="L42" s="26">
        <v>4305</v>
      </c>
    </row>
    <row r="44" spans="1:14" x14ac:dyDescent="0.25">
      <c r="F44" s="27" t="s">
        <v>11</v>
      </c>
      <c r="G44" s="27" t="s">
        <v>12</v>
      </c>
      <c r="H44" s="27">
        <v>2.2999999999999998</v>
      </c>
      <c r="I44" s="27" t="s">
        <v>13</v>
      </c>
      <c r="J44" s="28" t="s">
        <v>14</v>
      </c>
      <c r="K44" s="43" t="s">
        <v>15</v>
      </c>
      <c r="L44" s="43" t="s">
        <v>16</v>
      </c>
    </row>
    <row r="45" spans="1:14" x14ac:dyDescent="0.25">
      <c r="B45" s="29"/>
      <c r="C45" s="44"/>
      <c r="D45" s="45"/>
      <c r="E45" s="46"/>
      <c r="F45" s="52"/>
      <c r="G45" s="53"/>
      <c r="H45" s="53"/>
      <c r="I45" s="53"/>
      <c r="J45" s="60"/>
      <c r="K45" s="52"/>
      <c r="L45" s="46"/>
    </row>
    <row r="46" spans="1:14" ht="15" customHeight="1" x14ac:dyDescent="0.25">
      <c r="B46" s="29"/>
      <c r="C46" s="47"/>
      <c r="D46" s="35"/>
      <c r="E46" s="48"/>
      <c r="F46" s="54"/>
      <c r="G46" s="36"/>
      <c r="H46" s="36"/>
      <c r="I46" s="36"/>
      <c r="J46" s="55"/>
      <c r="K46" s="58" t="s">
        <v>18</v>
      </c>
      <c r="L46" s="59"/>
    </row>
    <row r="47" spans="1:14" ht="15" customHeight="1" x14ac:dyDescent="0.25">
      <c r="B47" s="29"/>
      <c r="C47" s="47"/>
      <c r="D47" s="35"/>
      <c r="E47" s="48"/>
      <c r="F47" s="54"/>
      <c r="G47" s="36"/>
      <c r="H47" s="36"/>
      <c r="I47" s="36"/>
      <c r="J47" s="55"/>
      <c r="K47" s="58"/>
      <c r="L47" s="59"/>
    </row>
    <row r="48" spans="1:14" ht="15" hidden="1" customHeight="1" x14ac:dyDescent="0.25">
      <c r="B48" s="29">
        <v>4</v>
      </c>
      <c r="C48" s="47"/>
      <c r="D48" s="35"/>
      <c r="E48" s="48"/>
      <c r="F48" s="54"/>
      <c r="G48" s="36"/>
      <c r="H48" s="36"/>
      <c r="I48" s="36"/>
      <c r="J48" s="55"/>
      <c r="K48" s="58"/>
      <c r="L48" s="59"/>
    </row>
    <row r="49" spans="1:13" ht="15" hidden="1" customHeight="1" x14ac:dyDescent="0.25">
      <c r="B49" s="29">
        <v>5</v>
      </c>
      <c r="C49" s="47"/>
      <c r="D49" s="35"/>
      <c r="E49" s="48"/>
      <c r="F49" s="54"/>
      <c r="G49" s="36"/>
      <c r="H49" s="36"/>
      <c r="I49" s="36"/>
      <c r="J49" s="55"/>
      <c r="K49" s="58"/>
      <c r="L49" s="59"/>
    </row>
    <row r="50" spans="1:13" x14ac:dyDescent="0.25">
      <c r="A50" s="35"/>
      <c r="B50" s="29"/>
      <c r="C50" s="49"/>
      <c r="D50" s="50"/>
      <c r="E50" s="51"/>
      <c r="F50" s="56"/>
      <c r="G50" s="57"/>
      <c r="H50" s="57"/>
      <c r="I50" s="57"/>
      <c r="J50" s="61"/>
      <c r="K50" s="56"/>
      <c r="L50" s="51"/>
    </row>
    <row r="51" spans="1:13" ht="4.5" customHeight="1" thickBot="1" x14ac:dyDescent="0.3">
      <c r="A51" s="41"/>
      <c r="B51" s="42"/>
      <c r="C51" s="41"/>
      <c r="D51" s="41"/>
      <c r="E51" s="41"/>
      <c r="F51" s="42"/>
      <c r="G51" s="42"/>
      <c r="H51" s="42"/>
      <c r="I51" s="42"/>
      <c r="J51" s="42"/>
      <c r="K51" s="42"/>
      <c r="L51" s="41"/>
    </row>
    <row r="52" spans="1:13" ht="6" customHeight="1" x14ac:dyDescent="0.25"/>
    <row r="54" spans="1:13" ht="15.75" x14ac:dyDescent="0.25">
      <c r="C54" s="62" t="s">
        <v>19</v>
      </c>
      <c r="D54" s="63"/>
      <c r="E54" s="64"/>
      <c r="F54" s="64"/>
      <c r="G54" s="64"/>
      <c r="H54" s="65"/>
      <c r="I54" s="66"/>
      <c r="J54" s="67"/>
      <c r="K54" s="67"/>
      <c r="L54" s="67"/>
      <c r="M54" s="67"/>
    </row>
    <row r="55" spans="1:13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1:13" x14ac:dyDescent="0.25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1:13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1:13" ht="15.75" x14ac:dyDescent="0.25">
      <c r="C58" s="68" t="s">
        <v>20</v>
      </c>
      <c r="D58" s="68"/>
      <c r="E58" s="68"/>
      <c r="F58" s="68"/>
      <c r="G58" s="68"/>
      <c r="H58" s="68"/>
      <c r="I58" s="68"/>
      <c r="J58" s="68"/>
      <c r="K58" s="69"/>
      <c r="L58" s="65"/>
      <c r="M58" s="65"/>
    </row>
    <row r="59" spans="1:13" ht="15.75" x14ac:dyDescent="0.25">
      <c r="C59" s="68" t="s">
        <v>21</v>
      </c>
      <c r="D59" s="68"/>
      <c r="E59" s="68"/>
      <c r="F59" s="68"/>
      <c r="G59" s="68"/>
      <c r="H59" s="68"/>
      <c r="I59" s="68"/>
      <c r="J59" s="68"/>
      <c r="K59" s="69"/>
      <c r="L59" s="65"/>
      <c r="M59" s="65"/>
    </row>
  </sheetData>
  <mergeCells count="8">
    <mergeCell ref="J54:M54"/>
    <mergeCell ref="K46:L49"/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1° driebanden KB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2013-03-24T18:12:18Z</dcterms:created>
  <dcterms:modified xsi:type="dcterms:W3CDTF">2013-03-24T18:38:33Z</dcterms:modified>
</cp:coreProperties>
</file>