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1795" windowHeight="924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3" i="1" l="1"/>
  <c r="I43" i="1"/>
  <c r="G43" i="1"/>
  <c r="F43" i="1"/>
  <c r="H42" i="1"/>
  <c r="J42" i="1" s="1"/>
  <c r="C42" i="1"/>
  <c r="J41" i="1"/>
  <c r="C41" i="1"/>
  <c r="J40" i="1"/>
  <c r="C40" i="1"/>
  <c r="J39" i="1"/>
  <c r="C39" i="1"/>
  <c r="G36" i="1"/>
  <c r="B36" i="1"/>
  <c r="K33" i="1"/>
  <c r="I33" i="1"/>
  <c r="G33" i="1"/>
  <c r="F33" i="1"/>
  <c r="H32" i="1"/>
  <c r="J32" i="1" s="1"/>
  <c r="C32" i="1"/>
  <c r="J31" i="1"/>
  <c r="C31" i="1"/>
  <c r="J30" i="1"/>
  <c r="C30" i="1"/>
  <c r="J29" i="1"/>
  <c r="C29" i="1"/>
  <c r="G26" i="1"/>
  <c r="B26" i="1"/>
  <c r="K23" i="1"/>
  <c r="I23" i="1"/>
  <c r="G23" i="1"/>
  <c r="F23" i="1"/>
  <c r="H22" i="1"/>
  <c r="J22" i="1" s="1"/>
  <c r="C22" i="1"/>
  <c r="J21" i="1"/>
  <c r="C21" i="1"/>
  <c r="J20" i="1"/>
  <c r="C20" i="1"/>
  <c r="J19" i="1"/>
  <c r="C19" i="1"/>
  <c r="G16" i="1"/>
  <c r="B16" i="1"/>
  <c r="K13" i="1"/>
  <c r="I13" i="1"/>
  <c r="G13" i="1"/>
  <c r="F13" i="1"/>
  <c r="H12" i="1"/>
  <c r="J12" i="1" s="1"/>
  <c r="C12" i="1"/>
  <c r="J11" i="1"/>
  <c r="C11" i="1"/>
  <c r="J10" i="1"/>
  <c r="C10" i="1"/>
  <c r="J9" i="1"/>
  <c r="C9" i="1"/>
  <c r="G6" i="1"/>
  <c r="B6" i="1"/>
  <c r="H13" i="1" l="1"/>
  <c r="J13" i="1" s="1"/>
  <c r="H23" i="1"/>
  <c r="J23" i="1" s="1"/>
  <c r="H33" i="1"/>
  <c r="J33" i="1" s="1"/>
  <c r="H43" i="1"/>
  <c r="J43" i="1" s="1"/>
</calcChain>
</file>

<file path=xl/sharedStrings.xml><?xml version="1.0" encoding="utf-8"?>
<sst xmlns="http://schemas.openxmlformats.org/spreadsheetml/2006/main" count="50" uniqueCount="23">
  <si>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</si>
  <si>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</si>
  <si>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</si>
  <si>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</si>
  <si>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KLASSE DRIEBANDEN</t>
  </si>
  <si>
    <t xml:space="preserve">        KLEIN</t>
  </si>
  <si>
    <t>datum:</t>
  </si>
  <si>
    <t>Lokaal:</t>
  </si>
  <si>
    <t>KBC Sint Martinus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</si>
  <si>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</si>
  <si>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</si>
  <si>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</si>
  <si>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</si>
  <si>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</si>
  <si>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</si>
  <si>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</si>
  <si>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</si>
  <si>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</si>
  <si>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</si>
  <si>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DENDERSTREEK</t>
  </si>
  <si>
    <t>Wedstrijdleiding: Rik Stilten</t>
  </si>
  <si>
    <r>
      <t xml:space="preserve">VAN KERCKHOVE André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</si>
  <si>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20 &amp; 21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(KBC Ons Huis).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</si>
</sst>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4" fontId="0" fillId="2" borderId="0" xfId="0" applyNumberForma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1" fillId="0" borderId="14" xfId="0" applyFont="1" applyBorder="1" applyAlignment="1"/>
    <xf numFmtId="0" fontId="11" fillId="0" borderId="13" xfId="0" applyFont="1" applyBorder="1" applyAlignment="1">
      <alignment horizontal="center"/>
    </xf>
    <xf numFmtId="49" fontId="15" fillId="0" borderId="0" xfId="0" applyNumberFormat="1" applyFont="1" applyAlignment="1"/>
    <xf numFmtId="49" fontId="3" fillId="0" borderId="0" xfId="0" applyNumberFormat="1" applyFont="1" applyAlignment="1"/>
    <xf numFmtId="49" fontId="16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3" fillId="0" borderId="0" xfId="0" applyNumberFormat="1" applyFont="1" applyAlignment="1">
      <alignment horizontal="left"/>
    </xf>
    <xf numFmtId="49" fontId="17" fillId="0" borderId="0" xfId="0" applyNumberFormat="1" applyFont="1"/>
    <xf numFmtId="49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54</xdr:row>
      <xdr:rowOff>9525</xdr:rowOff>
    </xdr:from>
    <xdr:to>
      <xdr:col>13</xdr:col>
      <xdr:colOff>31750</xdr:colOff>
      <xdr:row>57</xdr:row>
      <xdr:rowOff>114300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247650" y="80772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Districtfinale 2° klasse driebanden KB-  17 februari 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0">
          <cell r="A200">
            <v>9055</v>
          </cell>
          <cell r="B200" t="str">
            <v>DE HERTOG Gert-Jan</v>
          </cell>
          <cell r="C200" t="str">
            <v>KOH</v>
          </cell>
          <cell r="D200" t="str">
            <v>NS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F60" sqref="F60"/>
    </sheetView>
  </sheetViews>
  <sheetFormatPr defaultRowHeight="15" x14ac:dyDescent="0.25"/>
  <cols>
    <col min="1" max="1" width="9.5703125" customWidth="1"/>
    <col min="2" max="2" width="3.140625" style="20" customWidth="1"/>
    <col min="3" max="3" width="6.7109375" customWidth="1"/>
    <col min="4" max="4" width="15" customWidth="1"/>
    <col min="5" max="5" width="8.85546875" customWidth="1"/>
    <col min="6" max="6" width="4.5703125" style="20" customWidth="1"/>
    <col min="7" max="8" width="8.140625" style="20" customWidth="1"/>
    <col min="9" max="9" width="7.28515625" style="20" customWidth="1"/>
    <col min="10" max="10" width="8.140625" style="20" customWidth="1"/>
    <col min="11" max="11" width="6.5703125" style="20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7"/>
      <c r="G2" s="7"/>
      <c r="H2" s="7"/>
      <c r="I2" s="7"/>
      <c r="J2" s="7"/>
      <c r="K2" s="7"/>
      <c r="L2" s="9" t="s">
        <v>5</v>
      </c>
      <c r="M2" s="10"/>
    </row>
    <row r="3" spans="1:14" ht="17.25" customHeight="1" x14ac:dyDescent="0.25">
      <c r="A3" s="6" t="s">
        <v>6</v>
      </c>
      <c r="B3" s="11"/>
      <c r="C3" s="12">
        <v>41321</v>
      </c>
      <c r="D3" s="12"/>
      <c r="E3" s="13" t="s">
        <v>7</v>
      </c>
      <c r="F3" s="14" t="s">
        <v>8</v>
      </c>
      <c r="G3" s="14"/>
      <c r="H3" s="14"/>
      <c r="I3" s="14"/>
      <c r="J3" s="15" t="s">
        <v>9</v>
      </c>
      <c r="K3" s="41" t="s">
        <v>19</v>
      </c>
      <c r="L3" s="41"/>
      <c r="M3" s="42"/>
    </row>
    <row r="4" spans="1:14" ht="3.75" customHeight="1" x14ac:dyDescent="0.25">
      <c r="A4" s="16"/>
      <c r="B4" s="17"/>
      <c r="C4" s="18"/>
      <c r="D4" s="18"/>
      <c r="E4" s="18"/>
      <c r="F4" s="17"/>
      <c r="G4" s="17"/>
      <c r="H4" s="17"/>
      <c r="I4" s="17"/>
      <c r="J4" s="17"/>
      <c r="K4" s="17"/>
      <c r="L4" s="18"/>
      <c r="M4" s="19"/>
    </row>
    <row r="5" spans="1:14" ht="5.25" customHeight="1" x14ac:dyDescent="0.25"/>
    <row r="6" spans="1:14" x14ac:dyDescent="0.25">
      <c r="A6" s="21" t="s">
        <v>10</v>
      </c>
      <c r="B6" s="22" t="str">
        <f>VLOOKUP(L6,[1]LEDEN!A$1:E$65536,2,FALSE)</f>
        <v>VAN KERCKHOVE Andre</v>
      </c>
      <c r="C6" s="21"/>
      <c r="D6" s="21"/>
      <c r="E6" s="21"/>
      <c r="F6" s="23" t="s">
        <v>11</v>
      </c>
      <c r="G6" s="24" t="str">
        <f>VLOOKUP(L6,[1]LEDEN!A$1:E$65536,3,FALSE)</f>
        <v>KOH</v>
      </c>
      <c r="H6" s="24"/>
      <c r="I6" s="23"/>
      <c r="J6" s="23"/>
      <c r="K6" s="23"/>
      <c r="L6" s="25">
        <v>4389</v>
      </c>
    </row>
    <row r="7" spans="1:14" ht="6" customHeight="1" x14ac:dyDescent="0.25"/>
    <row r="8" spans="1:14" x14ac:dyDescent="0.25">
      <c r="F8" s="26" t="s">
        <v>12</v>
      </c>
      <c r="G8" s="26" t="s">
        <v>13</v>
      </c>
      <c r="H8" s="26">
        <v>2.2999999999999998</v>
      </c>
      <c r="I8" s="26" t="s">
        <v>14</v>
      </c>
      <c r="J8" s="27" t="s">
        <v>15</v>
      </c>
      <c r="K8" s="26" t="s">
        <v>16</v>
      </c>
      <c r="L8" s="26" t="s">
        <v>17</v>
      </c>
    </row>
    <row r="9" spans="1:14" ht="15" customHeight="1" x14ac:dyDescent="0.25">
      <c r="B9" s="28">
        <v>1</v>
      </c>
      <c r="C9" s="29" t="str">
        <f>VLOOKUP(N9,[1]LEDEN!A$1:E$65536,2,FALSE)</f>
        <v>VAN MUYLEM Norbert</v>
      </c>
      <c r="D9" s="30"/>
      <c r="E9" s="30"/>
      <c r="F9" s="28">
        <v>2</v>
      </c>
      <c r="G9" s="28"/>
      <c r="H9" s="28">
        <v>34</v>
      </c>
      <c r="I9" s="28">
        <v>67</v>
      </c>
      <c r="J9" s="31">
        <f t="shared" ref="J9:J13" si="0">ROUNDDOWN(H9/I9,3)</f>
        <v>0.50700000000000001</v>
      </c>
      <c r="K9" s="28">
        <v>5</v>
      </c>
      <c r="L9" s="44">
        <v>1</v>
      </c>
      <c r="N9">
        <v>4348</v>
      </c>
    </row>
    <row r="10" spans="1:14" ht="15" customHeight="1" x14ac:dyDescent="0.25">
      <c r="B10" s="28">
        <v>2</v>
      </c>
      <c r="C10" s="29" t="str">
        <f>VLOOKUP(N10,[1]LEDEN!A$1:E$65536,2,FALSE)</f>
        <v>MATTENS Roger</v>
      </c>
      <c r="D10" s="30"/>
      <c r="E10" s="30"/>
      <c r="F10" s="28">
        <v>2</v>
      </c>
      <c r="G10" s="28"/>
      <c r="H10" s="28">
        <v>34</v>
      </c>
      <c r="I10" s="28">
        <v>57</v>
      </c>
      <c r="J10" s="31">
        <f t="shared" si="0"/>
        <v>0.59599999999999997</v>
      </c>
      <c r="K10" s="28">
        <v>4</v>
      </c>
      <c r="L10" s="32"/>
      <c r="N10">
        <v>4294</v>
      </c>
    </row>
    <row r="11" spans="1:14" ht="15" customHeight="1" x14ac:dyDescent="0.25">
      <c r="B11" s="28">
        <v>3</v>
      </c>
      <c r="C11" s="29" t="str">
        <f>VLOOKUP(N11,[1]LEDEN!A$1:E$65536,2,FALSE)</f>
        <v>ROELANDT Pierre</v>
      </c>
      <c r="D11" s="30"/>
      <c r="E11" s="30"/>
      <c r="F11" s="28">
        <v>2</v>
      </c>
      <c r="G11" s="28"/>
      <c r="H11" s="28">
        <v>34</v>
      </c>
      <c r="I11" s="28">
        <v>48</v>
      </c>
      <c r="J11" s="31">
        <f t="shared" si="0"/>
        <v>0.70799999999999996</v>
      </c>
      <c r="K11" s="28">
        <v>3</v>
      </c>
      <c r="L11" s="32"/>
      <c r="N11">
        <v>7469</v>
      </c>
    </row>
    <row r="12" spans="1:14" ht="15" hidden="1" customHeight="1" x14ac:dyDescent="0.55000000000000004">
      <c r="B12" s="28">
        <v>5</v>
      </c>
      <c r="C12" s="29" t="e">
        <f>VLOOKUP(N12,[1]LEDEN!A$1:E$65536,2,FALSE)</f>
        <v>#N/A</v>
      </c>
      <c r="D12" s="30"/>
      <c r="E12" s="30"/>
      <c r="F12" s="28"/>
      <c r="G12" s="28"/>
      <c r="H12" s="28">
        <f>G12*0.9082</f>
        <v>0</v>
      </c>
      <c r="I12" s="28"/>
      <c r="J12" s="31" t="e">
        <f t="shared" si="0"/>
        <v>#DIV/0!</v>
      </c>
      <c r="K12" s="28"/>
      <c r="L12" s="43"/>
    </row>
    <row r="13" spans="1:14" ht="15" customHeight="1" x14ac:dyDescent="0.25">
      <c r="A13" s="33"/>
      <c r="B13" s="34"/>
      <c r="C13" s="33"/>
      <c r="D13" s="33"/>
      <c r="E13" s="33" t="s">
        <v>18</v>
      </c>
      <c r="F13" s="35">
        <f>SUM(F9:F12)</f>
        <v>6</v>
      </c>
      <c r="G13" s="35">
        <f>SUM(G9:G12)</f>
        <v>0</v>
      </c>
      <c r="H13" s="35">
        <f>SUM(H9:H12)</f>
        <v>102</v>
      </c>
      <c r="I13" s="35">
        <f>SUM(I9:I12)</f>
        <v>172</v>
      </c>
      <c r="J13" s="36">
        <f t="shared" si="0"/>
        <v>0.59299999999999997</v>
      </c>
      <c r="K13" s="35">
        <f>MAX(K9:K12)</f>
        <v>5</v>
      </c>
      <c r="L13" s="37"/>
      <c r="M13" s="38"/>
    </row>
    <row r="14" spans="1:14" ht="8.25" customHeight="1" thickBot="1" x14ac:dyDescent="0.3">
      <c r="A14" s="39"/>
      <c r="B14" s="40"/>
      <c r="C14" s="39"/>
      <c r="D14" s="39"/>
      <c r="E14" s="39"/>
      <c r="F14" s="40"/>
      <c r="G14" s="40"/>
      <c r="H14" s="40"/>
      <c r="I14" s="40"/>
      <c r="J14" s="40"/>
      <c r="K14" s="40"/>
      <c r="L14" s="39"/>
    </row>
    <row r="15" spans="1:14" ht="7.5" customHeight="1" x14ac:dyDescent="0.25"/>
    <row r="16" spans="1:14" x14ac:dyDescent="0.25">
      <c r="A16" s="21" t="s">
        <v>10</v>
      </c>
      <c r="B16" s="22" t="str">
        <f>VLOOKUP(L16,[1]LEDEN!A$1:E$65536,2,FALSE)</f>
        <v>ROELANDT Pierre</v>
      </c>
      <c r="C16" s="21"/>
      <c r="D16" s="21"/>
      <c r="E16" s="21"/>
      <c r="F16" s="23" t="s">
        <v>11</v>
      </c>
      <c r="G16" s="24" t="str">
        <f>VLOOKUP(L16,[1]LEDEN!A$1:E$65536,3,FALSE)</f>
        <v>SMA</v>
      </c>
      <c r="H16" s="24"/>
      <c r="I16" s="23"/>
      <c r="J16" s="23"/>
      <c r="K16" s="23"/>
      <c r="L16" s="25">
        <v>7469</v>
      </c>
    </row>
    <row r="17" spans="1:14" ht="6" customHeight="1" x14ac:dyDescent="0.25"/>
    <row r="18" spans="1:14" x14ac:dyDescent="0.25">
      <c r="F18" s="26" t="s">
        <v>12</v>
      </c>
      <c r="G18" s="26" t="s">
        <v>13</v>
      </c>
      <c r="H18" s="26">
        <v>2.2999999999999998</v>
      </c>
      <c r="I18" s="26" t="s">
        <v>14</v>
      </c>
      <c r="J18" s="27" t="s">
        <v>15</v>
      </c>
      <c r="K18" s="26" t="s">
        <v>16</v>
      </c>
      <c r="L18" s="26" t="s">
        <v>17</v>
      </c>
    </row>
    <row r="19" spans="1:14" x14ac:dyDescent="0.25">
      <c r="B19" s="28"/>
      <c r="C19" s="29" t="str">
        <f>VLOOKUP(N19,[1]LEDEN!A$1:E$65536,2,FALSE)</f>
        <v>MATTENS Roger</v>
      </c>
      <c r="D19" s="30"/>
      <c r="E19" s="30"/>
      <c r="F19" s="28">
        <v>2</v>
      </c>
      <c r="G19" s="28"/>
      <c r="H19" s="28">
        <v>34</v>
      </c>
      <c r="I19" s="28">
        <v>55</v>
      </c>
      <c r="J19" s="31">
        <f t="shared" ref="J19:J23" si="1">ROUNDDOWN(H19/I19,3)</f>
        <v>0.61799999999999999</v>
      </c>
      <c r="K19" s="28">
        <v>4</v>
      </c>
      <c r="L19" s="44">
        <v>2</v>
      </c>
      <c r="N19">
        <v>4294</v>
      </c>
    </row>
    <row r="20" spans="1:14" ht="15" customHeight="1" x14ac:dyDescent="0.25">
      <c r="B20" s="28"/>
      <c r="C20" s="29" t="str">
        <f>VLOOKUP(N20,[1]LEDEN!A$1:E$65536,2,FALSE)</f>
        <v>VAN MUYLEM Norbert</v>
      </c>
      <c r="D20" s="30"/>
      <c r="E20" s="30"/>
      <c r="F20" s="28">
        <v>2</v>
      </c>
      <c r="G20" s="28"/>
      <c r="H20" s="28">
        <v>34</v>
      </c>
      <c r="I20" s="28">
        <v>53</v>
      </c>
      <c r="J20" s="31">
        <f t="shared" si="1"/>
        <v>0.64100000000000001</v>
      </c>
      <c r="K20" s="28">
        <v>4</v>
      </c>
      <c r="L20" s="32"/>
      <c r="N20">
        <v>4348</v>
      </c>
    </row>
    <row r="21" spans="1:14" ht="15" customHeight="1" x14ac:dyDescent="0.25">
      <c r="B21" s="28"/>
      <c r="C21" s="29" t="str">
        <f>VLOOKUP(N21,[1]LEDEN!A$1:E$65536,2,FALSE)</f>
        <v>VAN KERCKHOVE Andre</v>
      </c>
      <c r="D21" s="30"/>
      <c r="E21" s="30"/>
      <c r="F21" s="28">
        <v>0</v>
      </c>
      <c r="G21" s="28"/>
      <c r="H21" s="28">
        <v>24</v>
      </c>
      <c r="I21" s="28">
        <v>48</v>
      </c>
      <c r="J21" s="31">
        <f t="shared" si="1"/>
        <v>0.5</v>
      </c>
      <c r="K21" s="28">
        <v>5</v>
      </c>
      <c r="L21" s="32"/>
      <c r="N21">
        <v>4389</v>
      </c>
    </row>
    <row r="22" spans="1:14" ht="15" hidden="1" customHeight="1" x14ac:dyDescent="0.25">
      <c r="B22" s="28"/>
      <c r="C22" s="29" t="e">
        <f>VLOOKUP(N22,[1]LEDEN!A$1:E$65536,2,FALSE)</f>
        <v>#N/A</v>
      </c>
      <c r="D22" s="30"/>
      <c r="E22" s="30"/>
      <c r="F22" s="28"/>
      <c r="G22" s="28"/>
      <c r="H22" s="28">
        <f>G22*0.9082</f>
        <v>0</v>
      </c>
      <c r="I22" s="28"/>
      <c r="J22" s="31" t="e">
        <f t="shared" si="1"/>
        <v>#DIV/0!</v>
      </c>
      <c r="K22" s="28"/>
      <c r="L22" s="32"/>
    </row>
    <row r="23" spans="1:14" x14ac:dyDescent="0.25">
      <c r="A23" s="33"/>
      <c r="B23" s="34"/>
      <c r="C23" s="33"/>
      <c r="D23" s="33"/>
      <c r="E23" s="33" t="s">
        <v>18</v>
      </c>
      <c r="F23" s="35">
        <f>SUM(F19:F22)</f>
        <v>4</v>
      </c>
      <c r="G23" s="35">
        <f>SUM(G19:G22)</f>
        <v>0</v>
      </c>
      <c r="H23" s="35">
        <f>SUM(H19:H22)</f>
        <v>92</v>
      </c>
      <c r="I23" s="35">
        <f>SUM(I19:I22)</f>
        <v>156</v>
      </c>
      <c r="J23" s="36">
        <f t="shared" si="1"/>
        <v>0.58899999999999997</v>
      </c>
      <c r="K23" s="35">
        <f>MAX(K19:K22)</f>
        <v>5</v>
      </c>
      <c r="L23" s="37"/>
    </row>
    <row r="24" spans="1:14" ht="7.5" customHeight="1" thickBot="1" x14ac:dyDescent="0.3">
      <c r="A24" s="39"/>
      <c r="B24" s="40"/>
      <c r="C24" s="39"/>
      <c r="D24" s="39"/>
      <c r="E24" s="39"/>
      <c r="F24" s="40"/>
      <c r="G24" s="40"/>
      <c r="H24" s="40"/>
      <c r="I24" s="40"/>
      <c r="J24" s="40"/>
      <c r="K24" s="40"/>
      <c r="L24" s="39"/>
    </row>
    <row r="25" spans="1:14" ht="3.75" customHeight="1" x14ac:dyDescent="0.25"/>
    <row r="26" spans="1:14" x14ac:dyDescent="0.25">
      <c r="A26" s="21" t="s">
        <v>10</v>
      </c>
      <c r="B26" s="22" t="str">
        <f>VLOOKUP(L26,[1]LEDEN!A$1:E$65536,2,FALSE)</f>
        <v>VAN MUYLEM Norbert</v>
      </c>
      <c r="C26" s="21"/>
      <c r="D26" s="21"/>
      <c r="E26" s="21"/>
      <c r="F26" s="23" t="s">
        <v>11</v>
      </c>
      <c r="G26" s="24" t="str">
        <f>VLOOKUP(L26,[1]LEDEN!A$1:E$65536,3,FALSE)</f>
        <v>STER</v>
      </c>
      <c r="H26" s="24"/>
      <c r="I26" s="23"/>
      <c r="J26" s="23"/>
      <c r="K26" s="23"/>
      <c r="L26" s="25">
        <v>4348</v>
      </c>
    </row>
    <row r="27" spans="1:14" ht="7.5" customHeight="1" x14ac:dyDescent="0.25"/>
    <row r="28" spans="1:14" x14ac:dyDescent="0.25">
      <c r="F28" s="26" t="s">
        <v>12</v>
      </c>
      <c r="G28" s="26" t="s">
        <v>13</v>
      </c>
      <c r="H28" s="26">
        <v>2.2999999999999998</v>
      </c>
      <c r="I28" s="26" t="s">
        <v>14</v>
      </c>
      <c r="J28" s="27" t="s">
        <v>15</v>
      </c>
      <c r="K28" s="26" t="s">
        <v>16</v>
      </c>
      <c r="L28" s="26" t="s">
        <v>17</v>
      </c>
    </row>
    <row r="29" spans="1:14" x14ac:dyDescent="0.25">
      <c r="B29" s="28">
        <v>1</v>
      </c>
      <c r="C29" s="29" t="str">
        <f>VLOOKUP(N29,[1]LEDEN!A$1:E$65536,2,FALSE)</f>
        <v>VAN KERCKHOVE Andre</v>
      </c>
      <c r="D29" s="30"/>
      <c r="E29" s="30"/>
      <c r="F29" s="28">
        <v>0</v>
      </c>
      <c r="G29" s="28"/>
      <c r="H29" s="28">
        <v>14</v>
      </c>
      <c r="I29" s="28">
        <v>67</v>
      </c>
      <c r="J29" s="31">
        <f t="shared" ref="J29:J33" si="2">ROUNDDOWN(H29/I29,3)</f>
        <v>0.20799999999999999</v>
      </c>
      <c r="K29" s="28">
        <v>2</v>
      </c>
      <c r="L29" s="44">
        <v>3</v>
      </c>
      <c r="N29">
        <v>4389</v>
      </c>
    </row>
    <row r="30" spans="1:14" ht="15" customHeight="1" x14ac:dyDescent="0.25">
      <c r="B30" s="28">
        <v>2</v>
      </c>
      <c r="C30" s="29" t="str">
        <f>VLOOKUP(N30,[1]LEDEN!A$1:E$65536,2,FALSE)</f>
        <v>ROELANDT Pierre</v>
      </c>
      <c r="D30" s="30"/>
      <c r="E30" s="30"/>
      <c r="F30" s="28">
        <v>0</v>
      </c>
      <c r="G30" s="28"/>
      <c r="H30" s="28">
        <v>14</v>
      </c>
      <c r="I30" s="28">
        <v>53</v>
      </c>
      <c r="J30" s="31">
        <f t="shared" si="2"/>
        <v>0.26400000000000001</v>
      </c>
      <c r="K30" s="28">
        <v>2</v>
      </c>
      <c r="L30" s="32"/>
      <c r="N30">
        <v>7469</v>
      </c>
    </row>
    <row r="31" spans="1:14" ht="15" customHeight="1" x14ac:dyDescent="0.25">
      <c r="B31" s="28">
        <v>3</v>
      </c>
      <c r="C31" s="29" t="str">
        <f>VLOOKUP(N31,[1]LEDEN!A$1:E$65536,2,FALSE)</f>
        <v>MATTENS Roger</v>
      </c>
      <c r="D31" s="30"/>
      <c r="E31" s="30"/>
      <c r="F31" s="28">
        <v>2</v>
      </c>
      <c r="G31" s="28"/>
      <c r="H31" s="28">
        <v>34</v>
      </c>
      <c r="I31" s="28">
        <v>68</v>
      </c>
      <c r="J31" s="31">
        <f t="shared" si="2"/>
        <v>0.5</v>
      </c>
      <c r="K31" s="28">
        <v>4</v>
      </c>
      <c r="L31" s="32"/>
      <c r="N31">
        <v>4294</v>
      </c>
    </row>
    <row r="32" spans="1:14" ht="15" hidden="1" customHeight="1" x14ac:dyDescent="0.25">
      <c r="B32" s="28">
        <v>5</v>
      </c>
      <c r="C32" s="29" t="e">
        <f>VLOOKUP(N32,[1]LEDEN!A$1:E$65536,2,FALSE)</f>
        <v>#N/A</v>
      </c>
      <c r="D32" s="30"/>
      <c r="E32" s="30"/>
      <c r="F32" s="28"/>
      <c r="G32" s="28"/>
      <c r="H32" s="28">
        <f>G32*0.9082</f>
        <v>0</v>
      </c>
      <c r="I32" s="28"/>
      <c r="J32" s="31" t="e">
        <f t="shared" si="2"/>
        <v>#DIV/0!</v>
      </c>
      <c r="K32" s="28"/>
      <c r="L32" s="32"/>
    </row>
    <row r="33" spans="1:14" x14ac:dyDescent="0.25">
      <c r="A33" s="33"/>
      <c r="B33" s="34"/>
      <c r="C33" s="33"/>
      <c r="D33" s="33"/>
      <c r="E33" s="33" t="s">
        <v>18</v>
      </c>
      <c r="F33" s="35">
        <f>SUM(F29:F32)</f>
        <v>2</v>
      </c>
      <c r="G33" s="35">
        <f>SUM(G29:G32)</f>
        <v>0</v>
      </c>
      <c r="H33" s="35">
        <f>SUM(H29:H32)</f>
        <v>62</v>
      </c>
      <c r="I33" s="35">
        <f>SUM(I29:I32)</f>
        <v>188</v>
      </c>
      <c r="J33" s="36">
        <f t="shared" si="2"/>
        <v>0.32900000000000001</v>
      </c>
      <c r="K33" s="35">
        <f>MAX(K29:K32)</f>
        <v>4</v>
      </c>
      <c r="L33" s="37"/>
    </row>
    <row r="34" spans="1:14" ht="6.75" customHeight="1" thickBot="1" x14ac:dyDescent="0.3">
      <c r="A34" s="39"/>
      <c r="B34" s="40"/>
      <c r="C34" s="39"/>
      <c r="D34" s="39"/>
      <c r="E34" s="39"/>
      <c r="F34" s="40"/>
      <c r="G34" s="40"/>
      <c r="H34" s="40"/>
      <c r="I34" s="40"/>
      <c r="J34" s="40"/>
      <c r="K34" s="40"/>
      <c r="L34" s="39"/>
    </row>
    <row r="35" spans="1:14" ht="6" customHeight="1" x14ac:dyDescent="0.25"/>
    <row r="36" spans="1:14" ht="13.5" customHeight="1" x14ac:dyDescent="0.25">
      <c r="A36" s="21" t="s">
        <v>10</v>
      </c>
      <c r="B36" s="22" t="str">
        <f>VLOOKUP(L36,[1]LEDEN!A$1:E$65536,2,FALSE)</f>
        <v>MATTENS Roger</v>
      </c>
      <c r="C36" s="21"/>
      <c r="D36" s="21"/>
      <c r="E36" s="21"/>
      <c r="F36" s="23" t="s">
        <v>11</v>
      </c>
      <c r="G36" s="24" t="str">
        <f>VLOOKUP(L36,[1]LEDEN!A$1:E$65536,3,FALSE)</f>
        <v>SMA</v>
      </c>
      <c r="H36" s="24"/>
      <c r="I36" s="23"/>
      <c r="J36" s="23"/>
      <c r="K36" s="23"/>
      <c r="L36" s="25">
        <v>4294</v>
      </c>
    </row>
    <row r="38" spans="1:14" x14ac:dyDescent="0.25">
      <c r="F38" s="26" t="s">
        <v>12</v>
      </c>
      <c r="G38" s="26" t="s">
        <v>13</v>
      </c>
      <c r="H38" s="26">
        <v>2.2999999999999998</v>
      </c>
      <c r="I38" s="26" t="s">
        <v>14</v>
      </c>
      <c r="J38" s="27" t="s">
        <v>15</v>
      </c>
      <c r="K38" s="26" t="s">
        <v>16</v>
      </c>
      <c r="L38" s="26" t="s">
        <v>17</v>
      </c>
    </row>
    <row r="39" spans="1:14" x14ac:dyDescent="0.25">
      <c r="B39" s="28">
        <v>1</v>
      </c>
      <c r="C39" s="29" t="str">
        <f>VLOOKUP(N39,[1]LEDEN!A$1:E$65536,2,FALSE)</f>
        <v>ROELANDT Pierre</v>
      </c>
      <c r="D39" s="30"/>
      <c r="E39" s="30"/>
      <c r="F39" s="28">
        <v>0</v>
      </c>
      <c r="G39" s="28"/>
      <c r="H39" s="28">
        <v>25</v>
      </c>
      <c r="I39" s="28">
        <v>55</v>
      </c>
      <c r="J39" s="31">
        <f t="shared" ref="J39:J43" si="3">ROUNDDOWN(H39/I39,3)</f>
        <v>0.45400000000000001</v>
      </c>
      <c r="K39" s="28">
        <v>4</v>
      </c>
      <c r="L39" s="44">
        <v>4</v>
      </c>
      <c r="N39">
        <v>7469</v>
      </c>
    </row>
    <row r="40" spans="1:14" ht="15" customHeight="1" x14ac:dyDescent="0.25">
      <c r="B40" s="28">
        <v>2</v>
      </c>
      <c r="C40" s="29" t="str">
        <f>VLOOKUP(N40,[1]LEDEN!A$1:E$65536,2,FALSE)</f>
        <v>VAN KERCKHOVE Andre</v>
      </c>
      <c r="D40" s="30"/>
      <c r="E40" s="30"/>
      <c r="F40" s="28">
        <v>0</v>
      </c>
      <c r="G40" s="28"/>
      <c r="H40" s="28">
        <v>29</v>
      </c>
      <c r="I40" s="28">
        <v>57</v>
      </c>
      <c r="J40" s="31">
        <f t="shared" si="3"/>
        <v>0.50800000000000001</v>
      </c>
      <c r="K40" s="28">
        <v>4</v>
      </c>
      <c r="L40" s="32"/>
      <c r="N40">
        <v>4389</v>
      </c>
    </row>
    <row r="41" spans="1:14" ht="15" customHeight="1" x14ac:dyDescent="0.25">
      <c r="B41" s="28">
        <v>3</v>
      </c>
      <c r="C41" s="29" t="str">
        <f>VLOOKUP(N41,[1]LEDEN!A$1:E$65536,2,FALSE)</f>
        <v>VAN MUYLEM Norbert</v>
      </c>
      <c r="D41" s="30"/>
      <c r="E41" s="30"/>
      <c r="F41" s="28">
        <v>0</v>
      </c>
      <c r="G41" s="28"/>
      <c r="H41" s="28">
        <v>32</v>
      </c>
      <c r="I41" s="28">
        <v>68</v>
      </c>
      <c r="J41" s="31">
        <f t="shared" si="3"/>
        <v>0.47</v>
      </c>
      <c r="K41" s="28">
        <v>3</v>
      </c>
      <c r="L41" s="32"/>
      <c r="N41">
        <v>4348</v>
      </c>
    </row>
    <row r="42" spans="1:14" ht="15" hidden="1" customHeight="1" x14ac:dyDescent="0.25">
      <c r="B42" s="28">
        <v>5</v>
      </c>
      <c r="C42" s="29" t="e">
        <f>VLOOKUP(N42,[1]LEDEN!A$1:E$65536,2,FALSE)</f>
        <v>#N/A</v>
      </c>
      <c r="D42" s="30"/>
      <c r="E42" s="30"/>
      <c r="F42" s="28"/>
      <c r="G42" s="28"/>
      <c r="H42" s="28">
        <f>G42*0.9082</f>
        <v>0</v>
      </c>
      <c r="I42" s="28"/>
      <c r="J42" s="31" t="e">
        <f t="shared" si="3"/>
        <v>#DIV/0!</v>
      </c>
      <c r="K42" s="28"/>
      <c r="L42" s="32"/>
    </row>
    <row r="43" spans="1:14" x14ac:dyDescent="0.25">
      <c r="A43" s="33"/>
      <c r="B43" s="34"/>
      <c r="C43" s="33"/>
      <c r="D43" s="33"/>
      <c r="E43" s="33" t="s">
        <v>18</v>
      </c>
      <c r="F43" s="35">
        <f>SUM(F39:F42)</f>
        <v>0</v>
      </c>
      <c r="G43" s="35">
        <f>SUM(G39:G42)</f>
        <v>0</v>
      </c>
      <c r="H43" s="35">
        <f>SUM(H39:H42)</f>
        <v>86</v>
      </c>
      <c r="I43" s="35">
        <f>SUM(I39:I42)</f>
        <v>180</v>
      </c>
      <c r="J43" s="36">
        <f t="shared" si="3"/>
        <v>0.47699999999999998</v>
      </c>
      <c r="K43" s="35">
        <f>MAX(K39:K42)</f>
        <v>4</v>
      </c>
      <c r="L43" s="37"/>
    </row>
    <row r="44" spans="1:14" ht="4.5" customHeight="1" thickBot="1" x14ac:dyDescent="0.3">
      <c r="A44" s="39"/>
      <c r="B44" s="40"/>
      <c r="C44" s="39"/>
      <c r="D44" s="39"/>
      <c r="E44" s="39"/>
      <c r="F44" s="40"/>
      <c r="G44" s="40"/>
      <c r="H44" s="40"/>
      <c r="I44" s="40"/>
      <c r="J44" s="40"/>
      <c r="K44" s="40"/>
      <c r="L44" s="39"/>
    </row>
    <row r="45" spans="1:14" ht="6" customHeight="1" x14ac:dyDescent="0.25"/>
    <row r="47" spans="1:14" ht="15.75" x14ac:dyDescent="0.25">
      <c r="C47" s="45" t="s">
        <v>20</v>
      </c>
      <c r="D47" s="46"/>
      <c r="E47" s="47"/>
      <c r="F47" s="47"/>
      <c r="G47" s="47"/>
      <c r="H47" s="48"/>
      <c r="I47" s="49"/>
      <c r="J47" s="50"/>
      <c r="K47" s="50"/>
      <c r="L47" s="50"/>
      <c r="M47" s="50"/>
    </row>
    <row r="48" spans="1:14" x14ac:dyDescent="0.25"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3:13" x14ac:dyDescent="0.25"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3:13" x14ac:dyDescent="0.25"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3:13" ht="15.75" x14ac:dyDescent="0.25">
      <c r="C51" s="51" t="s">
        <v>21</v>
      </c>
      <c r="D51" s="51"/>
      <c r="E51" s="51"/>
      <c r="F51" s="51"/>
      <c r="G51" s="51"/>
      <c r="H51" s="51"/>
      <c r="I51" s="51"/>
      <c r="J51" s="51"/>
      <c r="K51" s="52"/>
      <c r="L51" s="48"/>
      <c r="M51" s="48"/>
    </row>
    <row r="52" spans="3:13" ht="15.75" x14ac:dyDescent="0.25">
      <c r="C52" s="51" t="s">
        <v>22</v>
      </c>
      <c r="D52" s="51"/>
      <c r="E52" s="51"/>
      <c r="F52" s="51"/>
      <c r="G52" s="51"/>
      <c r="H52" s="51"/>
      <c r="I52" s="51"/>
      <c r="J52" s="51"/>
      <c r="K52" s="52"/>
      <c r="L52" s="48"/>
      <c r="M52" s="48"/>
    </row>
  </sheetData>
  <mergeCells count="8">
    <mergeCell ref="J47:M47"/>
    <mergeCell ref="L9:L11"/>
    <mergeCell ref="L19:L22"/>
    <mergeCell ref="L39:L42"/>
    <mergeCell ref="L29:L32"/>
    <mergeCell ref="C3:D3"/>
    <mergeCell ref="F3:I3"/>
    <mergeCell ref="K3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2013-02-17T10:33:47Z</dcterms:created>
  <dcterms:modified xsi:type="dcterms:W3CDTF">2013-02-17T10:38:15Z</dcterms:modified>
</cp:coreProperties>
</file>