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01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Blad1!$A$1:$Q$56</definedName>
  </definedNames>
  <calcPr calcId="145621"/>
</workbook>
</file>

<file path=xl/calcChain.xml><?xml version="1.0" encoding="utf-8"?>
<calcChain xmlns="http://schemas.openxmlformats.org/spreadsheetml/2006/main">
  <c r="F35" i="1" l="1"/>
  <c r="D35" i="1"/>
  <c r="F34" i="1"/>
  <c r="D34" i="1"/>
  <c r="F33" i="1"/>
  <c r="D33" i="1"/>
  <c r="F32" i="1"/>
  <c r="D32" i="1"/>
  <c r="F23" i="1"/>
  <c r="D23" i="1"/>
  <c r="N22" i="1"/>
  <c r="L22" i="1"/>
  <c r="K22" i="1"/>
  <c r="J22" i="1"/>
  <c r="F22" i="1"/>
  <c r="D22" i="1"/>
  <c r="N14" i="1"/>
  <c r="L14" i="1"/>
  <c r="K14" i="1"/>
  <c r="J14" i="1"/>
  <c r="F14" i="1"/>
  <c r="D14" i="1"/>
  <c r="N13" i="1"/>
  <c r="L13" i="1"/>
  <c r="K13" i="1"/>
  <c r="J13" i="1"/>
  <c r="F13" i="1"/>
  <c r="D13" i="1"/>
  <c r="N12" i="1"/>
  <c r="L12" i="1"/>
  <c r="K12" i="1"/>
  <c r="J12" i="1"/>
  <c r="F12" i="1"/>
  <c r="D12" i="1"/>
  <c r="N21" i="1"/>
  <c r="L21" i="1"/>
  <c r="K21" i="1"/>
  <c r="J21" i="1"/>
  <c r="F21" i="1"/>
  <c r="D21" i="1"/>
  <c r="N11" i="1"/>
  <c r="L11" i="1"/>
  <c r="K11" i="1"/>
  <c r="J11" i="1"/>
  <c r="F11" i="1"/>
  <c r="D11" i="1"/>
  <c r="N20" i="1"/>
  <c r="L20" i="1"/>
  <c r="K20" i="1"/>
  <c r="J20" i="1"/>
  <c r="F20" i="1"/>
  <c r="D20" i="1"/>
  <c r="N19" i="1"/>
  <c r="L19" i="1"/>
  <c r="K19" i="1"/>
  <c r="J19" i="1"/>
  <c r="F19" i="1"/>
  <c r="D19" i="1"/>
  <c r="N10" i="1"/>
  <c r="L10" i="1"/>
  <c r="K10" i="1"/>
  <c r="J10" i="1"/>
  <c r="F10" i="1"/>
  <c r="D10" i="1"/>
  <c r="B10" i="1"/>
  <c r="B11" i="1" s="1"/>
  <c r="B12" i="1" s="1"/>
  <c r="B13" i="1" s="1"/>
  <c r="B23" i="1" s="1"/>
  <c r="M19" i="1" l="1"/>
  <c r="O19" i="1" s="1"/>
  <c r="M12" i="1"/>
  <c r="O12" i="1" s="1"/>
  <c r="M22" i="1"/>
  <c r="O22" i="1" s="1"/>
  <c r="M14" i="1"/>
  <c r="O14" i="1" s="1"/>
  <c r="M10" i="1"/>
  <c r="O10" i="1" s="1"/>
  <c r="M20" i="1"/>
  <c r="O20" i="1" s="1"/>
  <c r="M21" i="1"/>
  <c r="O21" i="1" s="1"/>
  <c r="M11" i="1"/>
  <c r="O11" i="1" s="1"/>
  <c r="M13" i="1"/>
  <c r="O13" i="1" s="1"/>
</calcChain>
</file>

<file path=xl/sharedStrings.xml><?xml version="1.0" encoding="utf-8"?>
<sst xmlns="http://schemas.openxmlformats.org/spreadsheetml/2006/main" count="48" uniqueCount="39">
  <si>
    <t>GEWEST BEIDE - VLAANDEREN</t>
  </si>
  <si>
    <t>sportjaar :</t>
  </si>
  <si>
    <t>2012-2013</t>
  </si>
  <si>
    <t>DISTRICT :  DENDERSTREEK</t>
  </si>
  <si>
    <t>KAMPIOENSCHAP VAN BELGIE : 2° DRIEBANDEN KB</t>
  </si>
  <si>
    <t xml:space="preserve">VZW/ASBL – Zetel/Siège : 3000 LEUVEN,Martelarenplein 13 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</si>
  <si>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</si>
  <si>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</si>
  <si>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</si>
  <si>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</si>
  <si>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</si>
  <si>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</si>
  <si>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</si>
  <si>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</si>
  <si>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</si>
  <si>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DISTRICTFINALE</t>
  </si>
  <si>
    <t>* DEELNEMERS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</si>
  <si>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</si>
  <si>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</si>
  <si>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</si>
  <si>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</si>
  <si>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</si>
  <si>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</si>
  <si>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</si>
  <si>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</si>
  <si>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</si>
  <si>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</si>
  <si>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</si>
  <si>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</si>
  <si>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>UITSLAG VOORRONDE Poule A</t>
  </si>
  <si>
    <t>OVFF</t>
  </si>
  <si>
    <t>UITSLAG VOORRONDE Poule B</t>
  </si>
  <si>
    <t>DE EERSTE SPEELT DE GEWESTELIJKE FINALE TIJDENS  Week-End van 20 &amp; 21 april 2013</t>
  </si>
  <si>
    <t xml:space="preserve"> in het district Dendertstreek (lokaal winnaar)</t>
  </si>
  <si>
    <t>DSB : Stilten Rik -- 0486/686262 --- rikstilten@hotmail.com</t>
  </si>
  <si>
    <t>Rik Stilten of diens afgevaardigde</t>
  </si>
  <si>
    <t>Rerum Novarumstraat 4, 9300 Aalst -- tel.:053/780419</t>
  </si>
  <si>
    <r>
      <t>Al deze wedstrijden worden gespeeld in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KBC Sint Martinus</t>
    </r>
  </si>
  <si>
    <r>
      <t xml:space="preserve">op </t>
    </r>
    <r>
      <rPr>
        <b/>
        <i/>
        <sz val="11"/>
        <color rgb="FFFF0000"/>
        <rFont val="Calibri"/>
        <family val="2"/>
        <scheme val="minor"/>
      </rPr>
      <t>zaterdag 16 februari 2013</t>
    </r>
    <r>
      <rPr>
        <i/>
        <sz val="11"/>
        <color theme="1"/>
        <rFont val="Calibri"/>
        <family val="2"/>
        <scheme val="minor"/>
      </rPr>
      <t xml:space="preserve"> om </t>
    </r>
    <r>
      <rPr>
        <b/>
        <i/>
        <sz val="11"/>
        <color rgb="FFFF0000"/>
        <rFont val="Calibri"/>
        <family val="2"/>
        <scheme val="minor"/>
      </rPr>
      <t>14u00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</si>
</sst>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enaBlack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/>
    <xf numFmtId="0" fontId="20" fillId="0" borderId="10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12" xfId="1" applyFont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4" borderId="0" xfId="0" applyFill="1"/>
    <xf numFmtId="0" fontId="15" fillId="3" borderId="1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left"/>
    </xf>
    <xf numFmtId="0" fontId="15" fillId="3" borderId="3" xfId="1" applyFont="1" applyFill="1" applyBorder="1" applyAlignment="1">
      <alignment horizontal="left"/>
    </xf>
    <xf numFmtId="0" fontId="15" fillId="3" borderId="6" xfId="1" applyFont="1" applyFill="1" applyBorder="1" applyAlignment="1">
      <alignment horizontal="left"/>
    </xf>
    <xf numFmtId="0" fontId="15" fillId="3" borderId="7" xfId="1" applyFont="1" applyFill="1" applyBorder="1" applyAlignment="1">
      <alignment horizontal="left"/>
    </xf>
    <xf numFmtId="0" fontId="15" fillId="3" borderId="8" xfId="1" applyFont="1" applyFill="1" applyBorder="1" applyAlignment="1">
      <alignment horizontal="left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voorronde%20+%20kal%20districtfinales%202012-2013/driebanden%20kb/VL_VD_%202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>
        <row r="9">
          <cell r="I9">
            <v>6</v>
          </cell>
          <cell r="K9">
            <v>126</v>
          </cell>
          <cell r="L9">
            <v>279</v>
          </cell>
          <cell r="N9">
            <v>5</v>
          </cell>
        </row>
        <row r="16">
          <cell r="I16">
            <v>2</v>
          </cell>
          <cell r="K16">
            <v>114</v>
          </cell>
          <cell r="L16">
            <v>240</v>
          </cell>
          <cell r="N16">
            <v>6</v>
          </cell>
        </row>
        <row r="23">
          <cell r="I23">
            <v>3</v>
          </cell>
          <cell r="K23">
            <v>129</v>
          </cell>
          <cell r="L23">
            <v>234</v>
          </cell>
          <cell r="N23">
            <v>5</v>
          </cell>
        </row>
        <row r="30">
          <cell r="I30">
            <v>4</v>
          </cell>
          <cell r="K30">
            <v>112</v>
          </cell>
          <cell r="L30">
            <v>248</v>
          </cell>
          <cell r="N30">
            <v>4</v>
          </cell>
        </row>
        <row r="37">
          <cell r="I37">
            <v>7</v>
          </cell>
          <cell r="K37">
            <v>135</v>
          </cell>
          <cell r="L37">
            <v>249</v>
          </cell>
          <cell r="N37">
            <v>7</v>
          </cell>
        </row>
        <row r="44">
          <cell r="I44">
            <v>2</v>
          </cell>
          <cell r="K44">
            <v>122</v>
          </cell>
          <cell r="L44">
            <v>273</v>
          </cell>
          <cell r="N44">
            <v>4</v>
          </cell>
        </row>
        <row r="51">
          <cell r="I51">
            <v>5</v>
          </cell>
          <cell r="K51">
            <v>115</v>
          </cell>
          <cell r="L51">
            <v>221</v>
          </cell>
          <cell r="N51">
            <v>4</v>
          </cell>
        </row>
        <row r="58">
          <cell r="I58">
            <v>6</v>
          </cell>
          <cell r="K58">
            <v>124</v>
          </cell>
          <cell r="L58">
            <v>209</v>
          </cell>
          <cell r="N58">
            <v>4</v>
          </cell>
        </row>
        <row r="65">
          <cell r="I65">
            <v>7</v>
          </cell>
          <cell r="K65">
            <v>130</v>
          </cell>
          <cell r="L65">
            <v>251</v>
          </cell>
          <cell r="N65">
            <v>4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1" zoomScaleNormal="100" workbookViewId="0">
      <selection activeCell="H34" sqref="H34"/>
    </sheetView>
  </sheetViews>
  <sheetFormatPr defaultRowHeight="15"/>
  <cols>
    <col min="1" max="1" width="3.140625" hidden="1" customWidth="1"/>
    <col min="2" max="2" width="6.28515625" style="24" customWidth="1"/>
    <col min="3" max="3" width="8" customWidth="1"/>
    <col min="4" max="4" width="10" customWidth="1"/>
    <col min="5" max="5" width="11.57031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7" customWidth="1"/>
    <col min="14" max="14" width="7.28515625" customWidth="1"/>
    <col min="15" max="15" width="8.42578125" style="24" customWidth="1"/>
    <col min="16" max="16" width="8.5703125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9.4257812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7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9.4257812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7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9.4257812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7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9.4257812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7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9.4257812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7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9.4257812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7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9.4257812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7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9.4257812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7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9.4257812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7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9.4257812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7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9.4257812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7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9.4257812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7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9.4257812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7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9.4257812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7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9.4257812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7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9.4257812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7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9.4257812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7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9.4257812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7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9.4257812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7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9.4257812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7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9.4257812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7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9.4257812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7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9.4257812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7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9.4257812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7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9.4257812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7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9.4257812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7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9.4257812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7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9.4257812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7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9.4257812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7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9.4257812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7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9.4257812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7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9.4257812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7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9.4257812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7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9.4257812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7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9.4257812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7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9.4257812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7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9.4257812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7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9.4257812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7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9.4257812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7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9.4257812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7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9.4257812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7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9.4257812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7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9.4257812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7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9.4257812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7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9.4257812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7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9.4257812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7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9.4257812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7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9.4257812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7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9.4257812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7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9.4257812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7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9.4257812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7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9.4257812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7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9.4257812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7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9.4257812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7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9.4257812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7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9.4257812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7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9.4257812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7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9.4257812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7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9.4257812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7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9.4257812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7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9.4257812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7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9.4257812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7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9.4257812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7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64"/>
      <c r="P2" s="65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6" t="s">
        <v>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 ht="12.75" customHeight="1">
      <c r="C5" s="25" t="s">
        <v>5</v>
      </c>
      <c r="D5" s="26"/>
      <c r="E5" s="26"/>
      <c r="F5" s="27"/>
    </row>
    <row r="6" spans="1:16" ht="39.75" customHeight="1"/>
    <row r="7" spans="1:16" ht="18.75">
      <c r="A7" s="69" t="s">
        <v>29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6.75" customHeight="1"/>
    <row r="9" spans="1:16" ht="11.25" customHeight="1">
      <c r="B9"/>
      <c r="C9" s="29" t="s">
        <v>6</v>
      </c>
      <c r="D9" s="29" t="s">
        <v>7</v>
      </c>
      <c r="E9" s="29"/>
      <c r="F9" s="29" t="s">
        <v>8</v>
      </c>
      <c r="G9" s="29"/>
      <c r="H9" s="29"/>
      <c r="I9" s="24"/>
      <c r="J9" s="29" t="s">
        <v>9</v>
      </c>
      <c r="K9" s="30" t="s">
        <v>10</v>
      </c>
      <c r="L9" s="29" t="s">
        <v>11</v>
      </c>
      <c r="M9" s="29" t="s">
        <v>12</v>
      </c>
      <c r="N9" s="29" t="s">
        <v>13</v>
      </c>
      <c r="O9" s="29" t="s">
        <v>14</v>
      </c>
    </row>
    <row r="10" spans="1:16">
      <c r="B10">
        <f>B9+1</f>
        <v>1</v>
      </c>
      <c r="C10" s="55">
        <v>7469</v>
      </c>
      <c r="D10" s="56" t="str">
        <f>VLOOKUP(C10,[1]LEDEN!A$1:C$65536,2,FALSE)</f>
        <v>ROELANDT Pierre</v>
      </c>
      <c r="E10" s="57"/>
      <c r="F10" s="58" t="str">
        <f>VLOOKUP(C10,[1]LEDEN!A$1:C$65536,3,FALSE)</f>
        <v>SMA</v>
      </c>
      <c r="G10" s="57"/>
      <c r="H10" s="57"/>
      <c r="I10" s="57"/>
      <c r="J10" s="58">
        <f>+'[1]detail uitlsag'!I37</f>
        <v>7</v>
      </c>
      <c r="K10" s="33">
        <f>+'[1]detail uitlsag'!K37</f>
        <v>135</v>
      </c>
      <c r="L10" s="33">
        <f>+'[1]detail uitlsag'!L37</f>
        <v>249</v>
      </c>
      <c r="M10" s="34">
        <f t="shared" ref="M10:M22" si="0">IF(L10&lt;&gt;"",(K10/L10)-0.005,"")</f>
        <v>0.53716867469879515</v>
      </c>
      <c r="N10" s="33">
        <f>+'[1]detail uitlsag'!N37</f>
        <v>7</v>
      </c>
      <c r="O10" s="58" t="str">
        <f t="shared" ref="O10:O22" si="1">IF(M10&lt;0.625,"OG",IF(AND(M10&gt;=0.625,M10&lt;0.79),"MG",IF(AND(M10&gt;=0.79,M10&lt;0.975),"PR",IF(M10&gt;=0.975,"DPR",""))))</f>
        <v>OG</v>
      </c>
    </row>
    <row r="11" spans="1:16">
      <c r="B11">
        <f>B10+1</f>
        <v>2</v>
      </c>
      <c r="C11" s="55">
        <v>4348</v>
      </c>
      <c r="D11" s="56" t="str">
        <f>VLOOKUP(C11,[1]LEDEN!A$1:C$65536,2,FALSE)</f>
        <v>VAN MUYLEM Norbert</v>
      </c>
      <c r="E11" s="57"/>
      <c r="F11" s="58" t="str">
        <f>VLOOKUP(C11,[1]LEDEN!A$1:C$65536,3,FALSE)</f>
        <v>STER</v>
      </c>
      <c r="G11" s="57"/>
      <c r="H11" s="57"/>
      <c r="I11" s="57"/>
      <c r="J11" s="58">
        <f>+'[1]detail uitlsag'!I9</f>
        <v>6</v>
      </c>
      <c r="K11" s="24">
        <f>+'[1]detail uitlsag'!K9</f>
        <v>126</v>
      </c>
      <c r="L11" s="24">
        <f>+'[1]detail uitlsag'!L9</f>
        <v>279</v>
      </c>
      <c r="M11" s="34">
        <f>IF(L11&lt;&gt;"",(K11/L11)-0.005,"")</f>
        <v>0.44661290322580643</v>
      </c>
      <c r="N11" s="24">
        <f>+'[1]detail uitlsag'!N9</f>
        <v>5</v>
      </c>
      <c r="O11" s="58" t="str">
        <f>IF(M11&lt;0.625,"OG",IF(AND(M11&gt;=0.625,M11&lt;0.79),"MG",IF(AND(M11&gt;=0.79,M11&lt;0.975),"PR",IF(M11&gt;=0.975,"DPR",""))))</f>
        <v>OG</v>
      </c>
    </row>
    <row r="12" spans="1:16">
      <c r="B12">
        <f t="shared" ref="B12:B23" si="2">B11+1</f>
        <v>3</v>
      </c>
      <c r="C12" s="31">
        <v>8461</v>
      </c>
      <c r="D12" s="32" t="str">
        <f>VLOOKUP(C12,[1]LEDEN!A$1:C$65536,2,FALSE)</f>
        <v>VAN DEN RIJSE Steven</v>
      </c>
      <c r="F12" s="24" t="str">
        <f>VLOOKUP(C12,[1]LEDEN!A$1:C$65536,3,FALSE)</f>
        <v>KOH</v>
      </c>
      <c r="J12" s="24">
        <f>'[1]detail uitlsag'!I30</f>
        <v>4</v>
      </c>
      <c r="K12" s="24">
        <f>'[1]detail uitlsag'!K30</f>
        <v>112</v>
      </c>
      <c r="L12" s="24">
        <f>'[1]detail uitlsag'!L30</f>
        <v>248</v>
      </c>
      <c r="M12" s="34">
        <f>IF(L12&lt;&gt;"",(K12/L12)-0.005,"")</f>
        <v>0.44661290322580643</v>
      </c>
      <c r="N12" s="24">
        <f>'[1]detail uitlsag'!N30</f>
        <v>4</v>
      </c>
      <c r="O12" s="24" t="str">
        <f>IF(M12&lt;0.625,"OG",IF(AND(M12&gt;=0.625,M12&lt;0.79),"MG",IF(AND(M12&gt;=0.79,M12&lt;0.975),"PR",IF(M12&gt;=0.975,"DPR",""))))</f>
        <v>OG</v>
      </c>
    </row>
    <row r="13" spans="1:16">
      <c r="B13">
        <f t="shared" si="2"/>
        <v>4</v>
      </c>
      <c r="C13" s="31">
        <v>8662</v>
      </c>
      <c r="D13" s="32" t="str">
        <f>VLOOKUP(C13,[1]LEDEN!A$1:C$65536,2,FALSE)</f>
        <v>VAN DER LINDEN Eric</v>
      </c>
      <c r="F13" s="24" t="str">
        <f>VLOOKUP(C13,[1]LEDEN!A$1:C$65536,3,FALSE)</f>
        <v>KOH</v>
      </c>
      <c r="J13" s="24">
        <f>+'[1]detail uitlsag'!I23</f>
        <v>3</v>
      </c>
      <c r="K13" s="24">
        <f>+'[1]detail uitlsag'!K23</f>
        <v>129</v>
      </c>
      <c r="L13" s="24">
        <f>+'[1]detail uitlsag'!L23</f>
        <v>234</v>
      </c>
      <c r="M13" s="34">
        <f>IF(L13&lt;&gt;"",(K13/L13)-0.005,"")</f>
        <v>0.54628205128205132</v>
      </c>
      <c r="N13" s="24">
        <f>+'[1]detail uitlsag'!N23</f>
        <v>5</v>
      </c>
      <c r="O13" s="24" t="str">
        <f>IF(M13&lt;0.625,"OG",IF(AND(M13&gt;=0.625,M13&lt;0.79),"MG",IF(AND(M13&gt;=0.79,M13&lt;0.975),"PR",IF(M13&gt;=0.975,"DPR",""))))</f>
        <v>OG</v>
      </c>
    </row>
    <row r="14" spans="1:16">
      <c r="B14">
        <v>5</v>
      </c>
      <c r="C14" s="31">
        <v>4349</v>
      </c>
      <c r="D14" s="32" t="str">
        <f>VLOOKUP(C14,[1]LEDEN!A$1:C$65536,2,FALSE)</f>
        <v>VLASSCHAERT Albert</v>
      </c>
      <c r="F14" s="24" t="str">
        <f>VLOOKUP(C14,[1]LEDEN!A$1:C$65536,3,FALSE)</f>
        <v>STER</v>
      </c>
      <c r="J14" s="24">
        <f>'[1]detail uitlsag'!I16</f>
        <v>2</v>
      </c>
      <c r="K14" s="24">
        <f>'[1]detail uitlsag'!K16</f>
        <v>114</v>
      </c>
      <c r="L14" s="24">
        <f>'[1]detail uitlsag'!L16</f>
        <v>240</v>
      </c>
      <c r="M14" s="34">
        <f>IF(L14&lt;&gt;"",(K14/L14)-0.005,"")</f>
        <v>0.47</v>
      </c>
      <c r="N14" s="24">
        <f>'[1]detail uitlsag'!N16</f>
        <v>6</v>
      </c>
      <c r="O14" s="24" t="str">
        <f>IF(M14&lt;0.625,"OG",IF(AND(M14&gt;=0.625,M14&lt;0.79),"MG",IF(AND(M14&gt;=0.79,M14&lt;0.975),"PR",IF(M14&gt;=0.975,"DPR",""))))</f>
        <v>OG</v>
      </c>
    </row>
    <row r="15" spans="1:16" ht="51.75" customHeight="1">
      <c r="B15"/>
      <c r="C15" s="31"/>
      <c r="D15" s="32"/>
      <c r="F15" s="24"/>
      <c r="J15" s="24"/>
      <c r="K15" s="24"/>
      <c r="L15" s="24"/>
      <c r="M15" s="34"/>
      <c r="N15" s="24"/>
    </row>
    <row r="16" spans="1:16" ht="18.75">
      <c r="A16" s="69" t="s">
        <v>31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 ht="6.75" customHeight="1"/>
    <row r="18" spans="2:16" ht="11.25" customHeight="1">
      <c r="B18"/>
      <c r="C18" s="29" t="s">
        <v>6</v>
      </c>
      <c r="D18" s="29" t="s">
        <v>7</v>
      </c>
      <c r="E18" s="29"/>
      <c r="F18" s="29" t="s">
        <v>8</v>
      </c>
      <c r="G18" s="29"/>
      <c r="H18" s="29"/>
      <c r="I18" s="24"/>
      <c r="J18" s="29" t="s">
        <v>9</v>
      </c>
      <c r="K18" s="30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</row>
    <row r="19" spans="2:16">
      <c r="B19">
        <v>1</v>
      </c>
      <c r="C19" s="55">
        <v>4294</v>
      </c>
      <c r="D19" s="56" t="str">
        <f>VLOOKUP(C19,[1]LEDEN!A$1:C$65536,2,FALSE)</f>
        <v>MATTENS Roger</v>
      </c>
      <c r="E19" s="57"/>
      <c r="F19" s="58" t="str">
        <f>VLOOKUP(C19,[1]LEDEN!A$1:C$65536,3,FALSE)</f>
        <v>SMA</v>
      </c>
      <c r="G19" s="57"/>
      <c r="H19" s="57"/>
      <c r="I19" s="57"/>
      <c r="J19" s="58">
        <f>'[1]detail uitlsag'!I65</f>
        <v>7</v>
      </c>
      <c r="K19" s="33">
        <f>'[1]detail uitlsag'!K65</f>
        <v>130</v>
      </c>
      <c r="L19" s="33">
        <f>'[1]detail uitlsag'!L65</f>
        <v>251</v>
      </c>
      <c r="M19" s="34">
        <f>IF(L19&lt;&gt;"",(K19/L19)-0.005,"")</f>
        <v>0.51292828685258962</v>
      </c>
      <c r="N19" s="33">
        <f>'[1]detail uitlsag'!N65</f>
        <v>4</v>
      </c>
      <c r="O19" s="58" t="str">
        <f>IF(M19&lt;0.625,"OG",IF(AND(M19&gt;=0.625,M19&lt;0.79),"MG",IF(AND(M19&gt;=0.79,M19&lt;0.975),"PR",IF(M19&gt;=0.975,"DPR",""))))</f>
        <v>OG</v>
      </c>
    </row>
    <row r="20" spans="2:16">
      <c r="B20">
        <v>2</v>
      </c>
      <c r="C20" s="55">
        <v>4389</v>
      </c>
      <c r="D20" s="56" t="str">
        <f>VLOOKUP(C20,[1]LEDEN!A$1:C$65536,2,FALSE)</f>
        <v>VAN KERCKHOVE Andre</v>
      </c>
      <c r="E20" s="57"/>
      <c r="F20" s="58" t="str">
        <f>VLOOKUP(C20,[1]LEDEN!A$1:C$65536,3,FALSE)</f>
        <v>KOH</v>
      </c>
      <c r="G20" s="57"/>
      <c r="H20" s="57"/>
      <c r="I20" s="57"/>
      <c r="J20" s="58">
        <f>'[1]detail uitlsag'!I58</f>
        <v>6</v>
      </c>
      <c r="K20" s="33">
        <f>'[1]detail uitlsag'!K58</f>
        <v>124</v>
      </c>
      <c r="L20" s="33">
        <f>'[1]detail uitlsag'!L58</f>
        <v>209</v>
      </c>
      <c r="M20" s="34">
        <f>IF(L20&lt;&gt;"",(K20/L20)-0.005,"")</f>
        <v>0.58830143540669855</v>
      </c>
      <c r="N20" s="33">
        <f>'[1]detail uitlsag'!N58</f>
        <v>4</v>
      </c>
      <c r="O20" s="58" t="str">
        <f>IF(M20&lt;0.625,"OG",IF(AND(M20&gt;=0.625,M20&lt;0.79),"MG",IF(AND(M20&gt;=0.79,M20&lt;0.975),"PR",IF(M20&gt;=0.975,"DPR",""))))</f>
        <v>OG</v>
      </c>
    </row>
    <row r="21" spans="2:16">
      <c r="B21">
        <v>3</v>
      </c>
      <c r="C21" s="31">
        <v>2061</v>
      </c>
      <c r="D21" s="32" t="str">
        <f>VLOOKUP(C21,[1]LEDEN!A$1:C$65536,2,FALSE)</f>
        <v>MERTENS Eddy</v>
      </c>
      <c r="F21" s="24" t="str">
        <f>VLOOKUP(C21,[1]LEDEN!A$1:C$65536,3,FALSE)</f>
        <v>KOH</v>
      </c>
      <c r="J21" s="24">
        <f>'[1]detail uitlsag'!I51</f>
        <v>5</v>
      </c>
      <c r="K21" s="33">
        <f>'[1]detail uitlsag'!K51</f>
        <v>115</v>
      </c>
      <c r="L21" s="33">
        <f>'[1]detail uitlsag'!L51</f>
        <v>221</v>
      </c>
      <c r="M21" s="34">
        <f t="shared" si="0"/>
        <v>0.51536199095022628</v>
      </c>
      <c r="N21" s="33">
        <f>'[1]detail uitlsag'!N51</f>
        <v>4</v>
      </c>
      <c r="O21" s="24" t="str">
        <f t="shared" si="1"/>
        <v>OG</v>
      </c>
    </row>
    <row r="22" spans="2:16">
      <c r="B22">
        <v>4</v>
      </c>
      <c r="C22" s="31">
        <v>4324</v>
      </c>
      <c r="D22" s="32" t="str">
        <f>VLOOKUP(C22,[1]LEDEN!A$1:C$65536,2,FALSE)</f>
        <v>DE CONINCK Mark</v>
      </c>
      <c r="F22" s="24" t="str">
        <f>VLOOKUP(C22,[1]LEDEN!A$1:C$65536,3,FALSE)</f>
        <v>STER</v>
      </c>
      <c r="J22" s="24">
        <f>'[1]detail uitlsag'!I44</f>
        <v>2</v>
      </c>
      <c r="K22" s="33">
        <f>'[1]detail uitlsag'!K44</f>
        <v>122</v>
      </c>
      <c r="L22" s="33">
        <f>'[1]detail uitlsag'!L44</f>
        <v>273</v>
      </c>
      <c r="M22" s="34">
        <f t="shared" si="0"/>
        <v>0.4418864468864469</v>
      </c>
      <c r="N22" s="33">
        <f>'[1]detail uitlsag'!N44</f>
        <v>4</v>
      </c>
      <c r="O22" s="24" t="str">
        <f t="shared" si="1"/>
        <v>OG</v>
      </c>
    </row>
    <row r="23" spans="2:16">
      <c r="B23">
        <f t="shared" si="2"/>
        <v>5</v>
      </c>
      <c r="C23" s="31">
        <v>4350</v>
      </c>
      <c r="D23" s="32" t="str">
        <f>VLOOKUP(C23,[1]LEDEN!A$1:C$65536,2,FALSE)</f>
        <v>VLASSCHAERT Steven</v>
      </c>
      <c r="F23" s="24" t="str">
        <f>VLOOKUP(C23,[1]LEDEN!A$1:C$65536,3,FALSE)</f>
        <v>STER</v>
      </c>
      <c r="J23" s="71" t="s">
        <v>30</v>
      </c>
      <c r="K23" s="71"/>
      <c r="L23" s="71"/>
      <c r="M23" s="71"/>
      <c r="N23" s="71"/>
      <c r="O23" s="71"/>
    </row>
    <row r="24" spans="2:16">
      <c r="B24"/>
      <c r="C24" s="31"/>
      <c r="D24" s="32"/>
      <c r="F24" s="24"/>
      <c r="J24" s="24"/>
      <c r="K24" s="33"/>
      <c r="L24" s="24"/>
      <c r="M24" s="34"/>
      <c r="N24" s="24"/>
    </row>
    <row r="25" spans="2:16">
      <c r="B25"/>
      <c r="C25" s="31"/>
      <c r="D25" s="32"/>
      <c r="F25" s="24"/>
      <c r="J25" s="24"/>
      <c r="K25" s="33"/>
      <c r="L25" s="24"/>
      <c r="M25" s="34"/>
      <c r="N25" s="24"/>
    </row>
    <row r="26" spans="2:16">
      <c r="B26"/>
      <c r="C26" s="24"/>
      <c r="D26" s="32"/>
      <c r="F26" s="24"/>
      <c r="J26" s="24"/>
      <c r="K26" s="33"/>
      <c r="L26" s="24"/>
      <c r="M26" s="34"/>
      <c r="N26" s="24"/>
    </row>
    <row r="27" spans="2:16">
      <c r="B27"/>
      <c r="C27" s="24"/>
      <c r="D27" s="32"/>
      <c r="F27" s="24"/>
      <c r="J27" s="24"/>
      <c r="K27" s="33"/>
      <c r="L27" s="24"/>
      <c r="M27" s="34"/>
      <c r="N27" s="24"/>
    </row>
    <row r="28" spans="2:16">
      <c r="B28" s="35"/>
      <c r="C28" s="36"/>
      <c r="D28" s="37"/>
      <c r="E28" s="35"/>
      <c r="F28" s="36"/>
      <c r="G28" s="35"/>
      <c r="H28" s="35"/>
      <c r="I28" s="35"/>
      <c r="J28" s="36"/>
      <c r="K28" s="38"/>
      <c r="L28" s="36"/>
      <c r="M28" s="39"/>
      <c r="N28" s="36"/>
      <c r="O28" s="36"/>
      <c r="P28" s="35"/>
    </row>
    <row r="30" spans="2:16" ht="23.25">
      <c r="B30" s="70" t="s">
        <v>15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16">
      <c r="B31" s="40" t="s">
        <v>16</v>
      </c>
      <c r="D31" s="41"/>
      <c r="O31"/>
      <c r="P31" s="24"/>
    </row>
    <row r="32" spans="2:16">
      <c r="B32">
        <v>1</v>
      </c>
      <c r="C32" s="31">
        <v>4389</v>
      </c>
      <c r="D32" s="32" t="str">
        <f>VLOOKUP(C32,[1]LEDEN!A$1:C$65536,2,FALSE)</f>
        <v>VAN KERCKHOVE Andre</v>
      </c>
      <c r="F32" s="24" t="str">
        <f>VLOOKUP(C32,[1]LEDEN!A$1:C$65536,3,FALSE)</f>
        <v>KOH</v>
      </c>
      <c r="H32" t="s">
        <v>37</v>
      </c>
      <c r="O32"/>
      <c r="P32" s="24"/>
    </row>
    <row r="33" spans="2:19">
      <c r="B33">
        <v>2</v>
      </c>
      <c r="C33" s="24">
        <v>7469</v>
      </c>
      <c r="D33" s="32" t="str">
        <f>VLOOKUP(C33,[1]LEDEN!A$1:C$65536,2,FALSE)</f>
        <v>ROELANDT Pierre</v>
      </c>
      <c r="F33" s="24" t="str">
        <f>VLOOKUP(C33,[1]LEDEN!A$1:C$65536,3,FALSE)</f>
        <v>SMA</v>
      </c>
      <c r="H33" t="s">
        <v>36</v>
      </c>
      <c r="O33"/>
      <c r="P33" s="24"/>
    </row>
    <row r="34" spans="2:19">
      <c r="B34">
        <v>3</v>
      </c>
      <c r="C34" s="24">
        <v>4294</v>
      </c>
      <c r="D34" s="32" t="str">
        <f>VLOOKUP(C34,[1]LEDEN!A$1:C$65536,2,FALSE)</f>
        <v>MATTENS Roger</v>
      </c>
      <c r="F34" s="24" t="str">
        <f>VLOOKUP(C34,[1]LEDEN!A$1:C$65536,3,FALSE)</f>
        <v>SMA</v>
      </c>
      <c r="H34" t="s">
        <v>38</v>
      </c>
      <c r="O34"/>
      <c r="P34" s="24"/>
    </row>
    <row r="35" spans="2:19">
      <c r="B35">
        <v>4</v>
      </c>
      <c r="C35" s="24">
        <v>4348</v>
      </c>
      <c r="D35" s="32" t="str">
        <f>VLOOKUP(C35,[1]LEDEN!A$1:C$65536,2,FALSE)</f>
        <v>VAN MUYLEM Norbert</v>
      </c>
      <c r="F35" s="24" t="str">
        <f>VLOOKUP(C35,[1]LEDEN!A$1:C$65536,3,FALSE)</f>
        <v>STER</v>
      </c>
      <c r="O35"/>
      <c r="P35" s="24"/>
      <c r="S35" t="s">
        <v>17</v>
      </c>
    </row>
    <row r="36" spans="2:19">
      <c r="B36"/>
      <c r="C36" s="24"/>
      <c r="O36"/>
      <c r="P36" s="24"/>
    </row>
    <row r="37" spans="2:19">
      <c r="B37" s="42" t="s">
        <v>18</v>
      </c>
      <c r="C37" s="24"/>
      <c r="E37" s="43">
        <v>34</v>
      </c>
      <c r="O37"/>
      <c r="P37" s="24"/>
    </row>
    <row r="38" spans="2:19">
      <c r="B38"/>
      <c r="C38" s="24"/>
      <c r="O38"/>
      <c r="P38" s="24"/>
    </row>
    <row r="39" spans="2:19">
      <c r="B39" s="43" t="s">
        <v>19</v>
      </c>
      <c r="C39" s="24"/>
      <c r="E39" s="44" t="s">
        <v>20</v>
      </c>
      <c r="F39" s="45"/>
      <c r="G39" s="46"/>
      <c r="H39" s="46"/>
      <c r="I39" s="46"/>
      <c r="J39" s="46"/>
      <c r="K39" s="47"/>
      <c r="M39" s="48">
        <v>0.625</v>
      </c>
      <c r="O39"/>
      <c r="P39" s="24"/>
    </row>
    <row r="40" spans="2:19">
      <c r="E40" s="49" t="s">
        <v>21</v>
      </c>
    </row>
    <row r="42" spans="2:19">
      <c r="B42" s="42" t="s">
        <v>22</v>
      </c>
      <c r="E42" t="s">
        <v>23</v>
      </c>
    </row>
    <row r="44" spans="2:19">
      <c r="B44" s="45" t="s">
        <v>24</v>
      </c>
      <c r="D44" s="49"/>
      <c r="E44" s="49" t="s">
        <v>35</v>
      </c>
      <c r="F44" s="50"/>
      <c r="G44" s="51"/>
      <c r="H44" s="51"/>
      <c r="I44" s="51"/>
      <c r="J44" s="51"/>
      <c r="K44" s="52"/>
      <c r="L44" s="51"/>
      <c r="M44" s="49"/>
    </row>
    <row r="45" spans="2:19">
      <c r="B45" s="51"/>
      <c r="C45" s="53"/>
      <c r="D45" s="49"/>
    </row>
    <row r="46" spans="2:19">
      <c r="B46" s="51"/>
      <c r="E46" s="45" t="s">
        <v>25</v>
      </c>
      <c r="F46" s="54"/>
      <c r="G46" s="54"/>
      <c r="H46" s="45"/>
      <c r="I46" s="46"/>
      <c r="J46" s="46"/>
      <c r="K46" s="47"/>
      <c r="L46" s="45" t="s">
        <v>26</v>
      </c>
      <c r="M46" s="46"/>
      <c r="N46" s="45"/>
      <c r="O46" s="49"/>
    </row>
    <row r="47" spans="2:19">
      <c r="B47" s="51"/>
      <c r="E47" s="45"/>
      <c r="F47" s="54"/>
      <c r="G47" s="54"/>
      <c r="H47" s="45"/>
      <c r="I47" s="46"/>
      <c r="J47" s="46"/>
      <c r="K47" s="47"/>
      <c r="L47" s="45" t="s">
        <v>27</v>
      </c>
      <c r="M47" s="46"/>
      <c r="N47" s="45"/>
      <c r="O47" s="49"/>
    </row>
    <row r="48" spans="2:19">
      <c r="B48" s="51"/>
      <c r="E48" s="45"/>
      <c r="F48" s="54"/>
      <c r="G48" s="54"/>
      <c r="H48" s="45"/>
      <c r="I48" s="46"/>
      <c r="J48" s="46"/>
      <c r="K48" s="47"/>
      <c r="L48" s="45"/>
      <c r="M48" s="46"/>
      <c r="N48" s="45"/>
      <c r="O48" s="49"/>
    </row>
    <row r="49" spans="2:19">
      <c r="B49" s="51"/>
      <c r="C49" s="45" t="s">
        <v>28</v>
      </c>
      <c r="D49" s="49"/>
      <c r="E49" s="49"/>
      <c r="F49" s="50"/>
      <c r="G49" s="51"/>
      <c r="H49" s="51"/>
      <c r="I49" s="51"/>
      <c r="J49" s="51"/>
      <c r="K49" s="52"/>
      <c r="L49" s="50"/>
      <c r="M49" s="49"/>
    </row>
    <row r="50" spans="2:19" ht="15.75" thickBot="1">
      <c r="B50" s="51"/>
      <c r="C50" s="45"/>
      <c r="D50" s="49"/>
      <c r="E50" s="49"/>
      <c r="F50" s="50"/>
      <c r="G50" s="51"/>
      <c r="H50" s="51"/>
      <c r="I50" s="51"/>
      <c r="J50" s="51"/>
      <c r="K50" s="52"/>
      <c r="L50" s="50"/>
      <c r="M50" s="49"/>
    </row>
    <row r="51" spans="2:19">
      <c r="B51" s="51"/>
      <c r="C51" s="73" t="s">
        <v>32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  <row r="52" spans="2:19" ht="15.75" thickBot="1">
      <c r="B52" s="51"/>
      <c r="C52" s="76" t="s">
        <v>33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</row>
    <row r="53" spans="2:19">
      <c r="B53" s="51"/>
      <c r="C53" s="50"/>
      <c r="D53" s="49"/>
      <c r="E53" s="49"/>
      <c r="F53" s="50"/>
      <c r="G53" s="51"/>
      <c r="H53" s="51"/>
      <c r="I53" s="51"/>
      <c r="J53" s="51"/>
      <c r="K53" s="52"/>
      <c r="L53" s="50"/>
      <c r="M53" s="49"/>
    </row>
    <row r="54" spans="2:19">
      <c r="B54" s="51"/>
      <c r="C54" s="50"/>
      <c r="D54" s="49"/>
      <c r="E54" s="49"/>
      <c r="F54" s="50"/>
      <c r="G54" s="51"/>
      <c r="H54" s="51"/>
      <c r="I54" s="51"/>
      <c r="J54" s="51"/>
      <c r="K54" s="52"/>
      <c r="L54" s="50"/>
      <c r="M54" s="49"/>
    </row>
    <row r="55" spans="2:19" ht="15.75" thickBot="1">
      <c r="B55" s="51"/>
      <c r="C55" s="50"/>
      <c r="D55" s="49"/>
      <c r="E55" s="49"/>
      <c r="F55" s="50"/>
      <c r="G55" s="51"/>
      <c r="H55" s="51"/>
      <c r="I55" s="51"/>
      <c r="J55" s="51"/>
      <c r="K55" s="52"/>
      <c r="L55" s="50"/>
      <c r="M55" s="49"/>
      <c r="R55" s="72"/>
      <c r="S55" s="72"/>
    </row>
    <row r="56" spans="2:19" ht="16.5" thickBot="1">
      <c r="B56" s="51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  <c r="R56" s="72"/>
      <c r="S56" s="72"/>
    </row>
    <row r="57" spans="2:19" ht="15.75">
      <c r="D57" s="59"/>
    </row>
  </sheetData>
  <mergeCells count="10">
    <mergeCell ref="C51:O51"/>
    <mergeCell ref="C52:O52"/>
    <mergeCell ref="D56:O56"/>
    <mergeCell ref="C1:N1"/>
    <mergeCell ref="O2:P2"/>
    <mergeCell ref="B4:P4"/>
    <mergeCell ref="A7:P7"/>
    <mergeCell ref="B30:P30"/>
    <mergeCell ref="J23:O23"/>
    <mergeCell ref="A16:P16"/>
  </mergeCells>
  <pageMargins left="0.7" right="0.7" top="0.75" bottom="0.75" header="0.3" footer="0.3"/>
  <pageSetup paperSize="9" scale="80" orientation="portrait" horizontalDpi="360" verticalDpi="360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2013-02-15T18:25:40Z</cp:lastPrinted>
  <dcterms:created xsi:type="dcterms:W3CDTF">2013-02-15T18:10:55Z</dcterms:created>
  <dcterms:modified xsi:type="dcterms:W3CDTF">2013-02-15T18:37:03Z</dcterms:modified>
</cp:coreProperties>
</file>