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895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Blad1!$A$1:$P$63</definedName>
  </definedNames>
  <calcPr calcId="145621"/>
</workbook>
</file>

<file path=xl/calcChain.xml><?xml version="1.0" encoding="utf-8"?>
<calcChain xmlns="http://schemas.openxmlformats.org/spreadsheetml/2006/main">
  <c r="F41" i="1" l="1"/>
  <c r="D41" i="1"/>
  <c r="F40" i="1"/>
  <c r="D40" i="1"/>
  <c r="F39" i="1"/>
  <c r="D39" i="1"/>
  <c r="F38" i="1"/>
  <c r="D38" i="1"/>
  <c r="M20" i="1"/>
  <c r="O20" i="1" s="1"/>
  <c r="F20" i="1"/>
  <c r="D20" i="1"/>
  <c r="M19" i="1"/>
  <c r="O19" i="1" s="1"/>
  <c r="F19" i="1"/>
  <c r="D19" i="1"/>
  <c r="M18" i="1"/>
  <c r="O18" i="1" s="1"/>
  <c r="F18" i="1"/>
  <c r="D18" i="1"/>
  <c r="M17" i="1"/>
  <c r="O17" i="1" s="1"/>
  <c r="F17" i="1"/>
  <c r="D17" i="1"/>
  <c r="M16" i="1"/>
  <c r="O16" i="1" s="1"/>
  <c r="F16" i="1"/>
  <c r="D16" i="1"/>
  <c r="M15" i="1"/>
  <c r="O15" i="1" s="1"/>
  <c r="F15" i="1"/>
  <c r="D15" i="1"/>
  <c r="M13" i="1"/>
  <c r="O13" i="1" s="1"/>
  <c r="F13" i="1"/>
  <c r="D13" i="1"/>
  <c r="M11" i="1"/>
  <c r="O11" i="1" s="1"/>
  <c r="F11" i="1"/>
  <c r="D11" i="1"/>
  <c r="M10" i="1"/>
  <c r="O10" i="1" s="1"/>
  <c r="F10" i="1"/>
  <c r="D10" i="1"/>
  <c r="B10" i="1"/>
  <c r="B11" i="1" s="1"/>
  <c r="B13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<sst xmlns="http://schemas.openxmlformats.org/spreadsheetml/2006/main" count="36" uniqueCount="36">
  <si>
    <t>GEWEST BEIDE - VLAANDEREN</t>
  </si>
  <si>
    <t>sportjaar :</t>
  </si>
  <si>
    <t>2012-2013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</si>
  <si>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</si>
  <si>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</si>
  <si>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</si>
  <si>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</si>
  <si>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</si>
  <si>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</si>
  <si>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</si>
  <si>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</si>
  <si>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</si>
  <si>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</si>
  <si>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</si>
  <si>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</si>
  <si>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</t>
  </si>
  <si>
    <t>* DEELNEMERS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</si>
  <si>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</si>
  <si>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</si>
  <si>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</si>
  <si>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</si>
  <si>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</si>
  <si>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</si>
  <si>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</si>
  <si>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</si>
  <si>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</si>
  <si>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</si>
  <si>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</si>
  <si>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>DISTRICT :  DENDERSTREEK</t>
  </si>
  <si>
    <t>Visstraat z/n, 9500 Geraardsbergen, 0497/136633</t>
  </si>
  <si>
    <r>
      <t xml:space="preserve">op </t>
    </r>
    <r>
      <rPr>
        <b/>
        <i/>
        <sz val="11"/>
        <color rgb="FFFF0000"/>
        <rFont val="Calibri"/>
        <family val="2"/>
        <scheme val="minor"/>
      </rPr>
      <t>zaterdag 23 februari 2013</t>
    </r>
    <r>
      <rPr>
        <sz val="11"/>
        <color theme="1"/>
        <rFont val="Calibri"/>
        <family val="2"/>
        <scheme val="minor"/>
      </rPr>
      <t xml:space="preserve"> om </t>
    </r>
    <r>
      <rPr>
        <b/>
        <i/>
        <sz val="11"/>
        <color rgb="FFFF0000"/>
        <rFont val="Calibri"/>
        <family val="2"/>
        <scheme val="minor"/>
      </rPr>
      <t>14u00</t>
    </r>
  </si>
  <si>
    <t>DE EERSTE SPEELT DE GEWESTELIJKE FINALE TIJDENS  Week-End van 6 &amp; 7 april 2013</t>
  </si>
  <si>
    <t>in het district GENT.</t>
  </si>
  <si>
    <t>Nico Mangelinckx of diens afgevaardigde</t>
  </si>
  <si>
    <r>
      <t xml:space="preserve">Al deze wedstrijden worden gespeeld in </t>
    </r>
    <r>
      <rPr>
        <b/>
        <i/>
        <sz val="11"/>
        <color rgb="FFFF0000"/>
        <rFont val="Calibri"/>
        <family val="2"/>
        <scheme val="minor"/>
      </rPr>
      <t xml:space="preserve">KBC Ons Huis </t>
    </r>
  </si>
  <si>
    <t>DSB :  Stilten Rik -- rikstilten@hotmail.com -- 0486/686262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</si>
</sst>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name val="ArenaBlack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165" fontId="15" fillId="0" borderId="0" xfId="1" applyNumberFormat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5" fillId="0" borderId="0" xfId="1" applyFont="1"/>
    <xf numFmtId="0" fontId="7" fillId="0" borderId="11" xfId="1" applyFont="1" applyBorder="1" applyAlignment="1">
      <alignment horizontal="center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5" fillId="4" borderId="1" xfId="1" applyFont="1" applyFill="1" applyBorder="1" applyAlignment="1">
      <alignment horizontal="left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left"/>
    </xf>
    <xf numFmtId="0" fontId="15" fillId="4" borderId="2" xfId="1" applyFont="1" applyFill="1" applyBorder="1" applyAlignment="1">
      <alignment horizontal="center"/>
    </xf>
    <xf numFmtId="0" fontId="2" fillId="4" borderId="2" xfId="1" applyFont="1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15" fillId="4" borderId="6" xfId="1" applyFont="1" applyFill="1" applyBorder="1" applyAlignment="1">
      <alignment horizontal="left"/>
    </xf>
    <xf numFmtId="0" fontId="15" fillId="4" borderId="7" xfId="1" applyFont="1" applyFill="1" applyBorder="1"/>
    <xf numFmtId="0" fontId="15" fillId="4" borderId="7" xfId="1" applyFont="1" applyFill="1" applyBorder="1" applyAlignment="1">
      <alignment horizontal="left"/>
    </xf>
    <xf numFmtId="0" fontId="15" fillId="4" borderId="7" xfId="1" applyFont="1" applyFill="1" applyBorder="1" applyAlignment="1">
      <alignment horizontal="center"/>
    </xf>
    <xf numFmtId="0" fontId="2" fillId="4" borderId="7" xfId="1" applyFont="1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19" fillId="0" borderId="10" xfId="1" applyFont="1" applyBorder="1" applyAlignment="1">
      <alignment horizontal="left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voorronde%20+%20kal%20districtfinales%202012-2013/DRIEBANDEN%20MB/VL_VD_%203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B1" zoomScaleNormal="100" workbookViewId="0">
      <selection activeCell="N55" sqref="N55"/>
    </sheetView>
  </sheetViews>
  <sheetFormatPr defaultRowHeight="15"/>
  <cols>
    <col min="1" max="1" width="3.140625" hidden="1" customWidth="1"/>
    <col min="2" max="2" width="6.28515625" style="28" customWidth="1"/>
    <col min="3" max="3" width="8" customWidth="1"/>
    <col min="4" max="4" width="10" customWidth="1"/>
    <col min="5" max="5" width="10.1406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8" customWidth="1"/>
    <col min="16" max="16" width="8" customWidth="1"/>
    <col min="17" max="17" width="23.5703125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9.4257812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9.4257812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9.4257812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9.4257812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9.4257812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9.4257812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9.4257812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9.4257812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9.4257812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9.4257812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9.4257812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9.4257812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9.4257812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9.4257812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9.4257812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9.4257812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9.4257812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9.4257812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9.4257812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9.4257812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9.4257812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9.4257812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9.4257812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9.4257812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9.4257812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9.4257812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9.4257812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9.4257812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9.4257812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9.4257812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9.4257812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9.4257812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9.4257812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9.4257812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9.4257812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9.4257812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9.4257812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9.4257812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9.4257812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9.4257812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9.4257812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9.4257812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9.4257812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9.4257812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9.4257812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9.4257812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9.4257812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9.4257812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9.4257812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9.4257812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9.4257812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9.4257812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9.4257812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9.4257812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9.4257812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9.4257812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9.4257812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9.4257812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9.4257812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9.4257812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9.4257812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9.4257812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9.4257812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28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4</v>
      </c>
      <c r="D5" s="30"/>
      <c r="E5" s="30"/>
      <c r="F5" s="31"/>
    </row>
    <row r="6" spans="1:16" ht="6" customHeight="1"/>
    <row r="7" spans="1:16" ht="18.75">
      <c r="A7" s="32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6.75" customHeight="1"/>
    <row r="9" spans="1:16" ht="11.25" customHeight="1">
      <c r="B9"/>
      <c r="C9" s="33" t="s">
        <v>6</v>
      </c>
      <c r="D9" s="33" t="s">
        <v>7</v>
      </c>
      <c r="E9" s="33"/>
      <c r="F9" s="33" t="s">
        <v>8</v>
      </c>
      <c r="G9" s="33"/>
      <c r="H9" s="33"/>
      <c r="I9" s="28"/>
      <c r="J9" s="33" t="s">
        <v>9</v>
      </c>
      <c r="K9" s="33" t="s">
        <v>10</v>
      </c>
      <c r="L9" s="33" t="s">
        <v>11</v>
      </c>
      <c r="M9" s="33" t="s">
        <v>12</v>
      </c>
      <c r="N9" s="33" t="s">
        <v>13</v>
      </c>
      <c r="O9" s="33" t="s">
        <v>14</v>
      </c>
    </row>
    <row r="10" spans="1:16">
      <c r="B10" s="59">
        <f>B9+1</f>
        <v>1</v>
      </c>
      <c r="C10" s="60">
        <v>2061</v>
      </c>
      <c r="D10" s="61" t="str">
        <f>VLOOKUP(C10,[1]LEDEN!A$1:C$65536,2,FALSE)</f>
        <v>MERTENS Eddy</v>
      </c>
      <c r="E10" s="59"/>
      <c r="F10" s="58" t="str">
        <f>VLOOKUP(C10,[1]LEDEN!A$1:C$65536,3,FALSE)</f>
        <v>KOH</v>
      </c>
      <c r="J10" s="58">
        <v>14</v>
      </c>
      <c r="K10" s="28">
        <v>88</v>
      </c>
      <c r="L10" s="28">
        <v>171</v>
      </c>
      <c r="M10" s="62">
        <f>ROUNDDOWN(K10/L10,3)</f>
        <v>0.51400000000000001</v>
      </c>
      <c r="N10" s="28">
        <v>5</v>
      </c>
      <c r="O10" s="58" t="str">
        <f>IF(M10&lt;0.405,"OG",IF(AND(M10&gt;=0.405,M10&lt;0.495),"MG",IF(AND(M10&gt;=0.495,M10&lt;0.61),"PR",IF(AND(M10&gt;=0.61,M10&lt;0.765),"DPR",IF(AND(M10&gt;=0.765,M10&lt;0.95),"DRPR","")))))</f>
        <v>PR</v>
      </c>
    </row>
    <row r="11" spans="1:16">
      <c r="B11" s="59">
        <f>B10+1</f>
        <v>2</v>
      </c>
      <c r="C11" s="60">
        <v>8093</v>
      </c>
      <c r="D11" s="61" t="str">
        <f>VLOOKUP(C11,[1]LEDEN!A$1:C$65536,2,FALSE)</f>
        <v>MATTHYS Karolien</v>
      </c>
      <c r="E11" s="59"/>
      <c r="F11" s="58" t="str">
        <f>VLOOKUP(C11,[1]LEDEN!A$1:C$65536,3,FALSE)</f>
        <v>KOH</v>
      </c>
      <c r="J11" s="58">
        <v>9</v>
      </c>
      <c r="K11" s="28">
        <v>82</v>
      </c>
      <c r="L11" s="28">
        <v>162</v>
      </c>
      <c r="M11" s="62">
        <f t="shared" ref="M11:M20" si="0">ROUNDDOWN(K11/L11,3)</f>
        <v>0.50600000000000001</v>
      </c>
      <c r="N11" s="28">
        <v>7</v>
      </c>
      <c r="O11" s="58" t="str">
        <f t="shared" ref="O11:O20" si="1">IF(M11&lt;0.405,"OG",IF(AND(M11&gt;=0.405,M11&lt;0.495),"MG",IF(AND(M11&gt;=0.495,M11&lt;0.61),"PR",IF(AND(M11&gt;=0.61,M11&lt;0.765),"DPR",IF(AND(M11&gt;=0.765,M11&lt;0.95),"DRPR","")))))</f>
        <v>PR</v>
      </c>
    </row>
    <row r="12" spans="1:16" ht="7.5" customHeight="1">
      <c r="B12" s="59"/>
      <c r="C12" s="60"/>
      <c r="D12" s="61"/>
      <c r="E12" s="59"/>
      <c r="F12" s="58"/>
      <c r="J12" s="58"/>
      <c r="K12" s="28"/>
      <c r="L12" s="28"/>
      <c r="M12" s="62"/>
      <c r="N12" s="28"/>
      <c r="O12" s="58"/>
    </row>
    <row r="13" spans="1:16">
      <c r="B13" s="59">
        <f>B11+1</f>
        <v>3</v>
      </c>
      <c r="C13" s="60">
        <v>8461</v>
      </c>
      <c r="D13" s="61" t="str">
        <f>VLOOKUP(C13,[1]LEDEN!A$1:C$65536,2,FALSE)</f>
        <v>VAN DEN RIJSE Steven</v>
      </c>
      <c r="E13" s="59"/>
      <c r="F13" s="58" t="str">
        <f>VLOOKUP(C13,[1]LEDEN!A$1:C$65536,3,FALSE)</f>
        <v>KOH</v>
      </c>
      <c r="J13" s="58">
        <v>13</v>
      </c>
      <c r="K13" s="28">
        <v>88</v>
      </c>
      <c r="L13" s="28">
        <v>194</v>
      </c>
      <c r="M13" s="62">
        <f t="shared" si="0"/>
        <v>0.45300000000000001</v>
      </c>
      <c r="N13" s="28">
        <v>5</v>
      </c>
      <c r="O13" s="58" t="str">
        <f t="shared" si="1"/>
        <v>MG</v>
      </c>
    </row>
    <row r="14" spans="1:16" ht="7.5" customHeight="1">
      <c r="B14" s="59"/>
      <c r="C14" s="60"/>
      <c r="D14" s="61"/>
      <c r="E14" s="59"/>
      <c r="F14" s="58"/>
      <c r="J14" s="58"/>
      <c r="K14" s="28"/>
      <c r="L14" s="28"/>
      <c r="M14" s="62"/>
      <c r="N14" s="28"/>
      <c r="O14" s="58"/>
    </row>
    <row r="15" spans="1:16">
      <c r="B15" s="59">
        <f>B13+1</f>
        <v>4</v>
      </c>
      <c r="C15" s="60">
        <v>4324</v>
      </c>
      <c r="D15" s="61" t="str">
        <f>VLOOKUP(C15,[1]LEDEN!A$1:C$65536,2,FALSE)</f>
        <v>DE CONINCK Mark</v>
      </c>
      <c r="E15" s="59"/>
      <c r="F15" s="58" t="str">
        <f>VLOOKUP(C15,[1]LEDEN!A$1:C$65536,3,FALSE)</f>
        <v>STER</v>
      </c>
      <c r="J15" s="58">
        <v>8</v>
      </c>
      <c r="K15" s="28">
        <v>87</v>
      </c>
      <c r="L15" s="28">
        <v>219</v>
      </c>
      <c r="M15" s="62">
        <f t="shared" si="0"/>
        <v>0.39700000000000002</v>
      </c>
      <c r="N15" s="28">
        <v>3</v>
      </c>
      <c r="O15" s="58" t="str">
        <f t="shared" si="1"/>
        <v>OG</v>
      </c>
    </row>
    <row r="16" spans="1:16">
      <c r="B16" s="59">
        <f t="shared" ref="B16:B20" si="2">B15+1</f>
        <v>5</v>
      </c>
      <c r="C16" s="60">
        <v>4389</v>
      </c>
      <c r="D16" s="61" t="str">
        <f>VLOOKUP(C16,[1]LEDEN!A$1:C$65536,2,FALSE)</f>
        <v>VAN KERCKHOVE Andre</v>
      </c>
      <c r="E16" s="59"/>
      <c r="F16" s="58" t="str">
        <f>VLOOKUP(C16,[1]LEDEN!A$1:C$65536,3,FALSE)</f>
        <v>KOH</v>
      </c>
      <c r="J16" s="58">
        <v>5</v>
      </c>
      <c r="K16" s="28">
        <v>70</v>
      </c>
      <c r="L16" s="28">
        <v>201</v>
      </c>
      <c r="M16" s="62">
        <f t="shared" si="0"/>
        <v>0.34799999999999998</v>
      </c>
      <c r="N16" s="28">
        <v>3</v>
      </c>
      <c r="O16" s="58" t="str">
        <f t="shared" si="1"/>
        <v>OG</v>
      </c>
    </row>
    <row r="17" spans="2:15">
      <c r="B17" s="59">
        <f t="shared" si="2"/>
        <v>6</v>
      </c>
      <c r="C17" s="60">
        <v>4348</v>
      </c>
      <c r="D17" s="61" t="str">
        <f>VLOOKUP(C17,[1]LEDEN!A$1:C$65536,2,FALSE)</f>
        <v>VAN MUYLEM Norbert</v>
      </c>
      <c r="E17" s="59"/>
      <c r="F17" s="58" t="str">
        <f>VLOOKUP(C17,[1]LEDEN!A$1:C$65536,3,FALSE)</f>
        <v>STER</v>
      </c>
      <c r="J17" s="58">
        <v>5</v>
      </c>
      <c r="K17" s="28">
        <v>74</v>
      </c>
      <c r="L17" s="28">
        <v>255</v>
      </c>
      <c r="M17" s="62">
        <f t="shared" si="0"/>
        <v>0.28999999999999998</v>
      </c>
      <c r="N17" s="28">
        <v>3</v>
      </c>
      <c r="O17" s="58" t="str">
        <f t="shared" si="1"/>
        <v>OG</v>
      </c>
    </row>
    <row r="18" spans="2:15">
      <c r="B18" s="59">
        <f t="shared" si="2"/>
        <v>7</v>
      </c>
      <c r="C18" s="60">
        <v>8226</v>
      </c>
      <c r="D18" s="61" t="str">
        <f>VLOOKUP(C18,[1]LEDEN!A$1:C$65536,2,FALSE)</f>
        <v>DE SCHRIJVER Eddy</v>
      </c>
      <c r="E18" s="59"/>
      <c r="F18" s="58" t="str">
        <f>VLOOKUP(C18,[1]LEDEN!A$1:C$65536,3,FALSE)</f>
        <v>STER</v>
      </c>
      <c r="J18" s="58">
        <v>3</v>
      </c>
      <c r="K18" s="28">
        <v>69</v>
      </c>
      <c r="L18" s="28">
        <v>202</v>
      </c>
      <c r="M18" s="62">
        <f t="shared" si="0"/>
        <v>0.34100000000000003</v>
      </c>
      <c r="N18" s="28">
        <v>3</v>
      </c>
      <c r="O18" s="58" t="str">
        <f t="shared" si="1"/>
        <v>OG</v>
      </c>
    </row>
    <row r="19" spans="2:15">
      <c r="B19" s="59">
        <f t="shared" si="2"/>
        <v>8</v>
      </c>
      <c r="C19" s="60">
        <v>4359</v>
      </c>
      <c r="D19" s="61" t="str">
        <f>VLOOKUP(C19,[1]LEDEN!A$1:C$65536,2,FALSE)</f>
        <v>LABIE Dirk</v>
      </c>
      <c r="E19" s="59"/>
      <c r="F19" s="58" t="str">
        <f>VLOOKUP(C19,[1]LEDEN!A$1:C$65536,3,FALSE)</f>
        <v>KOH</v>
      </c>
      <c r="J19" s="58">
        <v>3</v>
      </c>
      <c r="K19" s="28">
        <v>65</v>
      </c>
      <c r="L19" s="28">
        <v>202</v>
      </c>
      <c r="M19" s="62">
        <f t="shared" si="0"/>
        <v>0.32100000000000001</v>
      </c>
      <c r="N19" s="28">
        <v>3</v>
      </c>
      <c r="O19" s="58" t="str">
        <f t="shared" si="1"/>
        <v>OG</v>
      </c>
    </row>
    <row r="20" spans="2:15">
      <c r="B20" s="59">
        <f t="shared" si="2"/>
        <v>9</v>
      </c>
      <c r="C20" s="60">
        <v>4349</v>
      </c>
      <c r="D20" s="61" t="str">
        <f>VLOOKUP(C20,[1]LEDEN!A$1:C$65536,2,FALSE)</f>
        <v>VLASSCHAERT Albert</v>
      </c>
      <c r="E20" s="59"/>
      <c r="F20" s="58" t="str">
        <f>VLOOKUP(C20,[1]LEDEN!A$1:C$65536,3,FALSE)</f>
        <v>STER</v>
      </c>
      <c r="J20" s="58">
        <v>2</v>
      </c>
      <c r="K20" s="28">
        <v>71</v>
      </c>
      <c r="L20" s="28">
        <v>188</v>
      </c>
      <c r="M20" s="62">
        <f t="shared" si="0"/>
        <v>0.377</v>
      </c>
      <c r="N20" s="28">
        <v>7</v>
      </c>
      <c r="O20" s="58" t="str">
        <f t="shared" si="1"/>
        <v>OG</v>
      </c>
    </row>
    <row r="21" spans="2:15">
      <c r="B21"/>
      <c r="C21" s="28"/>
      <c r="D21" s="35"/>
      <c r="F21" s="28"/>
      <c r="J21" s="28"/>
      <c r="K21" s="28"/>
      <c r="L21" s="28"/>
      <c r="M21" s="36"/>
      <c r="N21" s="28"/>
    </row>
    <row r="22" spans="2:15">
      <c r="B22"/>
      <c r="C22" s="28"/>
      <c r="D22" s="35"/>
      <c r="F22" s="28"/>
      <c r="J22" s="28"/>
      <c r="K22" s="28"/>
      <c r="L22" s="28"/>
      <c r="M22" s="36"/>
      <c r="N22" s="28"/>
    </row>
    <row r="23" spans="2:15">
      <c r="B23"/>
      <c r="C23" s="28"/>
      <c r="D23" s="35"/>
      <c r="F23" s="28"/>
      <c r="J23" s="28"/>
      <c r="K23" s="28"/>
      <c r="L23" s="28"/>
      <c r="M23" s="36"/>
      <c r="N23" s="28"/>
    </row>
    <row r="24" spans="2:15">
      <c r="B24"/>
      <c r="C24" s="28"/>
      <c r="D24" s="35"/>
      <c r="F24" s="28"/>
      <c r="J24" s="28"/>
      <c r="K24" s="28"/>
      <c r="L24" s="28"/>
      <c r="M24" s="36"/>
      <c r="N24" s="28"/>
    </row>
    <row r="25" spans="2:15">
      <c r="B25"/>
      <c r="C25" s="28"/>
      <c r="D25" s="35"/>
      <c r="F25" s="28"/>
      <c r="J25" s="28"/>
      <c r="K25" s="28"/>
      <c r="L25" s="28"/>
      <c r="M25" s="36"/>
      <c r="N25" s="28"/>
    </row>
    <row r="26" spans="2:15">
      <c r="B26"/>
      <c r="C26" s="28"/>
      <c r="D26" s="35"/>
      <c r="F26" s="28"/>
      <c r="J26" s="28"/>
      <c r="K26" s="28"/>
      <c r="L26" s="28"/>
      <c r="M26" s="36"/>
      <c r="N26" s="28"/>
    </row>
    <row r="27" spans="2:15">
      <c r="B27"/>
      <c r="C27" s="28"/>
      <c r="D27" s="35"/>
      <c r="F27" s="28"/>
      <c r="J27" s="28"/>
      <c r="K27" s="28"/>
      <c r="L27" s="28"/>
      <c r="M27" s="36"/>
      <c r="N27" s="28"/>
    </row>
    <row r="28" spans="2:15">
      <c r="B28"/>
      <c r="C28" s="28"/>
      <c r="D28" s="35"/>
      <c r="F28" s="28"/>
      <c r="J28" s="28"/>
      <c r="K28" s="28"/>
      <c r="L28" s="28"/>
      <c r="M28" s="36"/>
      <c r="N28" s="28"/>
    </row>
    <row r="29" spans="2:15">
      <c r="B29"/>
      <c r="C29" s="28"/>
      <c r="D29" s="35"/>
      <c r="F29" s="28"/>
      <c r="J29" s="28"/>
      <c r="K29" s="28"/>
      <c r="L29" s="28"/>
      <c r="M29" s="36"/>
      <c r="N29" s="28"/>
    </row>
    <row r="30" spans="2:15">
      <c r="B30"/>
      <c r="C30" s="28"/>
      <c r="D30" s="35"/>
      <c r="F30" s="28"/>
      <c r="J30" s="28"/>
      <c r="K30" s="28"/>
      <c r="L30" s="28"/>
      <c r="M30" s="36"/>
      <c r="N30" s="28"/>
    </row>
    <row r="31" spans="2:15">
      <c r="B31"/>
      <c r="C31" s="28"/>
      <c r="D31" s="35"/>
      <c r="F31" s="28"/>
      <c r="J31" s="28"/>
      <c r="K31" s="28"/>
      <c r="L31" s="28"/>
      <c r="M31" s="36"/>
      <c r="N31" s="28"/>
    </row>
    <row r="32" spans="2:15">
      <c r="B32"/>
      <c r="C32" s="28"/>
      <c r="D32" s="35"/>
      <c r="F32" s="28"/>
      <c r="J32" s="28"/>
      <c r="K32" s="28"/>
      <c r="L32" s="28"/>
      <c r="M32" s="36"/>
      <c r="N32" s="28"/>
    </row>
    <row r="33" spans="2:16">
      <c r="B33" s="37"/>
      <c r="C33" s="38"/>
      <c r="D33" s="39"/>
      <c r="E33" s="37"/>
      <c r="F33" s="38"/>
      <c r="G33" s="37"/>
      <c r="H33" s="37"/>
      <c r="I33" s="37"/>
      <c r="J33" s="38"/>
      <c r="K33" s="38"/>
      <c r="L33" s="38"/>
      <c r="M33" s="40"/>
      <c r="N33" s="38"/>
      <c r="O33" s="38"/>
      <c r="P33" s="37"/>
    </row>
    <row r="36" spans="2:16" ht="23.25">
      <c r="B36" s="41" t="s">
        <v>15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2:16">
      <c r="B37" s="42" t="s">
        <v>16</v>
      </c>
      <c r="D37" s="43"/>
      <c r="O37"/>
      <c r="P37" s="28"/>
    </row>
    <row r="38" spans="2:16">
      <c r="B38">
        <v>1</v>
      </c>
      <c r="C38" s="34">
        <v>2061</v>
      </c>
      <c r="D38" s="35" t="str">
        <f>VLOOKUP(C38,[1]LEDEN!A$1:C$65536,2,FALSE)</f>
        <v>MERTENS Eddy</v>
      </c>
      <c r="F38" s="28" t="str">
        <f>VLOOKUP(C38,[1]LEDEN!A$1:C$65536,3,FALSE)</f>
        <v>KOH</v>
      </c>
      <c r="H38" t="s">
        <v>34</v>
      </c>
      <c r="O38"/>
      <c r="P38" s="28"/>
    </row>
    <row r="39" spans="2:16">
      <c r="B39">
        <v>2</v>
      </c>
      <c r="C39" s="28">
        <v>8093</v>
      </c>
      <c r="D39" s="35" t="str">
        <f>VLOOKUP(C39,[1]LEDEN!A$1:C$65536,2,FALSE)</f>
        <v>MATTHYS Karolien</v>
      </c>
      <c r="F39" s="28" t="str">
        <f>VLOOKUP(C39,[1]LEDEN!A$1:C$65536,3,FALSE)</f>
        <v>KOH</v>
      </c>
      <c r="H39" t="s">
        <v>29</v>
      </c>
      <c r="O39"/>
      <c r="P39" s="28"/>
    </row>
    <row r="40" spans="2:16">
      <c r="B40">
        <v>3</v>
      </c>
      <c r="C40" s="28">
        <v>8461</v>
      </c>
      <c r="D40" s="35" t="str">
        <f>VLOOKUP(C40,[1]LEDEN!A$1:C$65536,2,FALSE)</f>
        <v>VAN DEN RIJSE Steven</v>
      </c>
      <c r="F40" s="28" t="str">
        <f>VLOOKUP(C40,[1]LEDEN!A$1:C$65536,3,FALSE)</f>
        <v>KOH</v>
      </c>
      <c r="H40" t="s">
        <v>30</v>
      </c>
      <c r="O40"/>
      <c r="P40" s="28"/>
    </row>
    <row r="41" spans="2:16">
      <c r="B41">
        <v>4</v>
      </c>
      <c r="C41" s="28">
        <v>4324</v>
      </c>
      <c r="D41" s="35" t="str">
        <f>VLOOKUP(C41,[1]LEDEN!A$1:C$65536,2,FALSE)</f>
        <v>DE CONINCK Mark</v>
      </c>
      <c r="F41" s="28" t="str">
        <f>VLOOKUP(C41,[1]LEDEN!A$1:C$65536,3,FALSE)</f>
        <v>STER</v>
      </c>
      <c r="O41"/>
      <c r="P41" s="28"/>
    </row>
    <row r="42" spans="2:16">
      <c r="B42"/>
      <c r="C42" s="28"/>
      <c r="O42"/>
      <c r="P42" s="28"/>
    </row>
    <row r="43" spans="2:16">
      <c r="B43" s="44" t="s">
        <v>17</v>
      </c>
      <c r="C43" s="28"/>
      <c r="E43" s="45">
        <v>22</v>
      </c>
      <c r="O43"/>
      <c r="P43" s="28"/>
    </row>
    <row r="44" spans="2:16">
      <c r="B44"/>
      <c r="C44" s="28"/>
      <c r="O44"/>
      <c r="P44" s="28"/>
    </row>
    <row r="45" spans="2:16">
      <c r="B45" s="45" t="s">
        <v>18</v>
      </c>
      <c r="C45" s="28"/>
      <c r="E45" s="46" t="s">
        <v>19</v>
      </c>
      <c r="F45" s="47"/>
      <c r="G45" s="48"/>
      <c r="H45" s="48"/>
      <c r="I45" s="48"/>
      <c r="J45" s="48"/>
      <c r="K45" s="48"/>
      <c r="M45" s="49">
        <v>0.40500000000000003</v>
      </c>
      <c r="O45"/>
      <c r="P45" s="28"/>
    </row>
    <row r="46" spans="2:16">
      <c r="E46" s="50" t="s">
        <v>20</v>
      </c>
    </row>
    <row r="48" spans="2:16">
      <c r="B48" s="44" t="s">
        <v>21</v>
      </c>
      <c r="E48" t="s">
        <v>22</v>
      </c>
    </row>
    <row r="50" spans="2:15">
      <c r="B50" s="47" t="s">
        <v>23</v>
      </c>
      <c r="D50" s="50"/>
      <c r="E50" s="50" t="s">
        <v>33</v>
      </c>
      <c r="F50" s="51"/>
      <c r="G50" s="52"/>
      <c r="H50" s="52"/>
      <c r="I50" s="52"/>
      <c r="J50" s="52"/>
      <c r="K50" s="52"/>
      <c r="L50" s="52"/>
      <c r="M50" s="50"/>
    </row>
    <row r="51" spans="2:15">
      <c r="B51" s="52"/>
      <c r="C51" s="53"/>
      <c r="D51" s="50"/>
    </row>
    <row r="52" spans="2:15">
      <c r="B52" s="52"/>
      <c r="E52" s="47" t="s">
        <v>24</v>
      </c>
      <c r="F52" s="54"/>
      <c r="G52" s="54"/>
      <c r="H52" s="47"/>
      <c r="I52" s="48"/>
      <c r="J52" s="48"/>
      <c r="K52" s="48"/>
      <c r="L52" s="47" t="s">
        <v>25</v>
      </c>
      <c r="M52" s="48"/>
      <c r="N52" s="47"/>
      <c r="O52" s="50"/>
    </row>
    <row r="53" spans="2:15">
      <c r="B53" s="52"/>
      <c r="E53" s="47"/>
      <c r="F53" s="54"/>
      <c r="G53" s="54"/>
      <c r="H53" s="47"/>
      <c r="I53" s="48"/>
      <c r="J53" s="48"/>
      <c r="K53" s="48"/>
      <c r="L53" s="47" t="s">
        <v>26</v>
      </c>
      <c r="M53" s="48"/>
      <c r="N53" s="47"/>
      <c r="O53" s="50"/>
    </row>
    <row r="54" spans="2:15">
      <c r="B54" s="52"/>
      <c r="E54" s="47"/>
      <c r="F54" s="54"/>
      <c r="G54" s="54"/>
      <c r="H54" s="47"/>
      <c r="I54" s="48"/>
      <c r="J54" s="48"/>
      <c r="K54" s="48"/>
      <c r="L54" s="47"/>
      <c r="M54" s="48"/>
      <c r="N54" s="47"/>
      <c r="O54" s="50"/>
    </row>
    <row r="55" spans="2:15">
      <c r="B55" s="52"/>
      <c r="C55" s="47" t="s">
        <v>27</v>
      </c>
      <c r="D55" s="50"/>
      <c r="E55" s="50"/>
      <c r="F55" s="51"/>
      <c r="G55" s="52"/>
      <c r="H55" s="52"/>
      <c r="I55" s="52"/>
      <c r="J55" s="52"/>
      <c r="K55" s="52"/>
      <c r="L55" s="51"/>
      <c r="M55" s="50"/>
    </row>
    <row r="56" spans="2:15" ht="15.75" thickBot="1">
      <c r="B56" s="52"/>
      <c r="C56" s="47"/>
      <c r="D56" s="50"/>
      <c r="E56" s="50"/>
      <c r="F56" s="51"/>
      <c r="G56" s="52"/>
      <c r="H56" s="52"/>
      <c r="I56" s="52"/>
      <c r="J56" s="52"/>
      <c r="K56" s="52"/>
      <c r="L56" s="51"/>
      <c r="M56" s="50"/>
    </row>
    <row r="57" spans="2:15">
      <c r="B57" s="52"/>
      <c r="C57" s="63" t="s">
        <v>31</v>
      </c>
      <c r="D57" s="64"/>
      <c r="E57" s="64"/>
      <c r="F57" s="65"/>
      <c r="G57" s="66"/>
      <c r="H57" s="66"/>
      <c r="I57" s="66"/>
      <c r="J57" s="66"/>
      <c r="K57" s="66"/>
      <c r="L57" s="65"/>
      <c r="M57" s="67"/>
      <c r="N57" s="68"/>
      <c r="O57" s="69"/>
    </row>
    <row r="58" spans="2:15" ht="15.75" thickBot="1">
      <c r="B58" s="52"/>
      <c r="C58" s="70" t="s">
        <v>32</v>
      </c>
      <c r="D58" s="71"/>
      <c r="E58" s="71"/>
      <c r="F58" s="72"/>
      <c r="G58" s="73"/>
      <c r="H58" s="73"/>
      <c r="I58" s="73"/>
      <c r="J58" s="73"/>
      <c r="K58" s="73"/>
      <c r="L58" s="72"/>
      <c r="M58" s="74"/>
      <c r="N58" s="75"/>
      <c r="O58" s="76"/>
    </row>
    <row r="59" spans="2:15">
      <c r="B59" s="52"/>
      <c r="C59" s="51"/>
      <c r="D59" s="50"/>
      <c r="E59" s="50"/>
      <c r="F59" s="51"/>
      <c r="G59" s="52"/>
      <c r="H59" s="52"/>
      <c r="I59" s="52"/>
      <c r="J59" s="52"/>
      <c r="K59" s="52"/>
      <c r="L59" s="51"/>
      <c r="M59" s="50"/>
    </row>
    <row r="60" spans="2:15">
      <c r="B60" s="52"/>
      <c r="C60" s="51"/>
      <c r="D60" s="50"/>
      <c r="E60" s="50"/>
      <c r="F60" s="51"/>
      <c r="G60" s="52"/>
      <c r="H60" s="52"/>
      <c r="I60" s="52"/>
      <c r="J60" s="52"/>
      <c r="K60" s="52"/>
      <c r="L60" s="51"/>
      <c r="M60" s="50"/>
    </row>
    <row r="61" spans="2:15">
      <c r="B61" s="52"/>
      <c r="C61" s="51"/>
      <c r="D61" s="50"/>
      <c r="E61" s="50"/>
      <c r="F61" s="51"/>
      <c r="G61" s="52"/>
      <c r="H61" s="52"/>
      <c r="I61" s="52"/>
      <c r="J61" s="52"/>
      <c r="K61" s="52"/>
      <c r="L61" s="51"/>
      <c r="M61" s="50"/>
    </row>
    <row r="62" spans="2:15" ht="15.75" thickBot="1">
      <c r="B62" s="52"/>
      <c r="C62" s="51"/>
      <c r="D62" s="50"/>
      <c r="E62" s="50"/>
      <c r="F62" s="51"/>
      <c r="G62" s="52"/>
      <c r="H62" s="52"/>
      <c r="I62" s="52"/>
      <c r="J62" s="52"/>
      <c r="K62" s="52"/>
      <c r="L62" s="51"/>
      <c r="M62" s="50"/>
    </row>
    <row r="63" spans="2:15" ht="15.75" thickBot="1">
      <c r="B63" s="52"/>
      <c r="D63" s="77" t="s">
        <v>35</v>
      </c>
      <c r="E63" s="55"/>
      <c r="F63" s="55"/>
      <c r="G63" s="55"/>
      <c r="H63" s="55"/>
      <c r="I63" s="56"/>
      <c r="J63" s="55"/>
      <c r="K63" s="55"/>
      <c r="L63" s="55"/>
      <c r="M63" s="55"/>
      <c r="N63" s="55"/>
      <c r="O63" s="57"/>
    </row>
  </sheetData>
  <mergeCells count="5">
    <mergeCell ref="C1:N1"/>
    <mergeCell ref="O2:P2"/>
    <mergeCell ref="B4:P4"/>
    <mergeCell ref="A7:P7"/>
    <mergeCell ref="B36:P36"/>
  </mergeCells>
  <pageMargins left="0.7" right="0.7" top="0.75" bottom="0.75" header="0.3" footer="0.3"/>
  <pageSetup paperSize="9" scale="72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2013-02-09T11:24:24Z</cp:lastPrinted>
  <dcterms:created xsi:type="dcterms:W3CDTF">2013-02-09T11:05:20Z</dcterms:created>
  <dcterms:modified xsi:type="dcterms:W3CDTF">2013-02-09T11:29:12Z</dcterms:modified>
</cp:coreProperties>
</file>