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03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H14" i="1" s="1"/>
  <c r="C13" i="1"/>
  <c r="J12" i="1"/>
  <c r="C12" i="1"/>
  <c r="J11" i="1"/>
  <c r="C11" i="1"/>
  <c r="J10" i="1"/>
  <c r="C10" i="1"/>
  <c r="J9" i="1"/>
  <c r="C9" i="1"/>
  <c r="G6" i="1"/>
  <c r="B6" i="1"/>
  <c r="J14" i="1" l="1"/>
  <c r="J46" i="1"/>
  <c r="J13" i="1"/>
  <c r="H36" i="1"/>
  <c r="J36" i="1" s="1"/>
  <c r="H25" i="1"/>
  <c r="J25" i="1" s="1"/>
</calcChain>
</file>

<file path=xl/sharedStrings.xml><?xml version="1.0" encoding="utf-8"?>
<sst xmlns="http://schemas.openxmlformats.org/spreadsheetml/2006/main" count="55" uniqueCount="27">
  <si>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</si>
  <si>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</si>
  <si>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</si>
  <si>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</si>
  <si>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4° KLASSE DRIEBANDEN</t>
  </si>
  <si>
    <t>MATCH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</si>
  <si>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</si>
  <si>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</si>
  <si>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</si>
  <si>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</si>
  <si>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</si>
  <si>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</si>
  <si>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</si>
  <si>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</si>
  <si>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</si>
  <si>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</si>
  <si>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</si>
  <si>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</si>
  <si>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9 &amp; 10 maart 2013</t>
  </si>
  <si>
    <t>KBC Ons Huis</t>
  </si>
  <si>
    <t>DPR</t>
  </si>
  <si>
    <t>PR</t>
  </si>
  <si>
    <t>OG</t>
  </si>
  <si>
    <t>Wedstrijdleiding: Rudi Van Laethem/Walter Temmerman</t>
  </si>
  <si>
    <r>
      <t xml:space="preserve">Thierry Van de Can (STER)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</si>
  <si>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6 &amp; 7 april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Denderstreek (KBC Ons Huis- organisatie STER)</t>
    </r>
  </si>
  <si>
    <t>DENDERSTREEK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</si>
</sst>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15" xfId="0" applyFont="1" applyBorder="1"/>
    <xf numFmtId="49" fontId="14" fillId="0" borderId="0" xfId="0" applyNumberFormat="1" applyFont="1" applyAlignment="1"/>
    <xf numFmtId="49" fontId="3" fillId="0" borderId="0" xfId="0" applyNumberFormat="1" applyFont="1" applyAlignment="1"/>
    <xf numFmtId="49" fontId="15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49" fontId="13" fillId="0" borderId="0" xfId="0" applyNumberFormat="1" applyFont="1" applyAlignment="1">
      <alignment horizontal="left"/>
    </xf>
    <xf numFmtId="49" fontId="16" fillId="0" borderId="0" xfId="0" applyNumberFormat="1" applyFont="1"/>
    <xf numFmtId="49" fontId="1" fillId="0" borderId="0" xfId="0" applyNumberFormat="1" applyFont="1"/>
    <xf numFmtId="0" fontId="18" fillId="2" borderId="0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58</xdr:row>
      <xdr:rowOff>123825</xdr:rowOff>
    </xdr:from>
    <xdr:to>
      <xdr:col>12</xdr:col>
      <xdr:colOff>269875</xdr:colOff>
      <xdr:row>62</xdr:row>
      <xdr:rowOff>38100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04775" y="89535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 rechtstreekse districtfinale 4° klasse DRIEBANDEN MB-  17 maart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driebanden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36" workbookViewId="0">
      <selection activeCell="M9" sqref="M9"/>
    </sheetView>
  </sheetViews>
  <sheetFormatPr defaultRowHeight="15" x14ac:dyDescent="0.25"/>
  <cols>
    <col min="1" max="1" width="9.5703125" customWidth="1"/>
    <col min="2" max="2" width="3.140625" style="19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18</v>
      </c>
      <c r="D3" s="11"/>
      <c r="E3" s="12" t="s">
        <v>7</v>
      </c>
      <c r="F3" s="13" t="s">
        <v>19</v>
      </c>
      <c r="G3" s="13"/>
      <c r="H3" s="13"/>
      <c r="I3" s="13"/>
      <c r="J3" s="14" t="s">
        <v>8</v>
      </c>
      <c r="K3" s="52" t="s">
        <v>26</v>
      </c>
      <c r="L3" s="52"/>
      <c r="M3" s="53"/>
    </row>
    <row r="4" spans="1:14" ht="3.75" customHeight="1" x14ac:dyDescent="0.2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4" ht="5.25" customHeight="1" x14ac:dyDescent="0.25"/>
    <row r="6" spans="1:14" x14ac:dyDescent="0.25">
      <c r="A6" s="20" t="s">
        <v>9</v>
      </c>
      <c r="B6" s="21" t="str">
        <f>VLOOKUP(L6,[1]LEDEN!A$1:E$65536,2,FALSE)</f>
        <v>VAN DE CAN Thierry</v>
      </c>
      <c r="C6" s="20"/>
      <c r="D6" s="20"/>
      <c r="E6" s="20"/>
      <c r="F6" s="20" t="s">
        <v>10</v>
      </c>
      <c r="G6" s="22" t="str">
        <f>VLOOKUP(L6,[1]LEDEN!A$1:E$65536,3,FALSE)</f>
        <v>STER</v>
      </c>
      <c r="H6" s="22"/>
      <c r="I6" s="20"/>
      <c r="J6" s="20"/>
      <c r="K6" s="20"/>
      <c r="L6" s="23">
        <v>2338</v>
      </c>
    </row>
    <row r="7" spans="1:14" ht="6" customHeight="1" x14ac:dyDescent="0.25"/>
    <row r="8" spans="1:14" x14ac:dyDescent="0.25">
      <c r="F8" s="24" t="s">
        <v>11</v>
      </c>
      <c r="G8" s="25" t="s">
        <v>12</v>
      </c>
      <c r="H8" s="25">
        <v>2.2999999999999998</v>
      </c>
      <c r="I8" s="26" t="s">
        <v>13</v>
      </c>
      <c r="J8" s="27" t="s">
        <v>14</v>
      </c>
      <c r="K8" s="25" t="s">
        <v>15</v>
      </c>
      <c r="L8" s="25" t="s">
        <v>16</v>
      </c>
    </row>
    <row r="9" spans="1:14" ht="15" customHeight="1" x14ac:dyDescent="0.25">
      <c r="B9" s="28">
        <v>1</v>
      </c>
      <c r="C9" s="29" t="str">
        <f>VLOOKUP(N9,[1]LEDEN!A$1:E$65536,2,FALSE)</f>
        <v xml:space="preserve">DE RUYVER Stefaan </v>
      </c>
      <c r="D9" s="30"/>
      <c r="E9" s="30"/>
      <c r="F9" s="28">
        <v>2</v>
      </c>
      <c r="G9" s="28"/>
      <c r="H9" s="28">
        <v>18</v>
      </c>
      <c r="I9" s="28">
        <v>22</v>
      </c>
      <c r="J9" s="31">
        <f t="shared" ref="J9:J14" si="0">ROUNDDOWN(H9/I9,3)</f>
        <v>0.81799999999999995</v>
      </c>
      <c r="K9" s="28">
        <v>4</v>
      </c>
      <c r="L9" s="32"/>
      <c r="N9">
        <v>4378</v>
      </c>
    </row>
    <row r="10" spans="1:14" ht="15" customHeight="1" x14ac:dyDescent="0.25">
      <c r="B10" s="28">
        <v>2</v>
      </c>
      <c r="C10" s="29" t="str">
        <f>VLOOKUP(N10,[1]LEDEN!A$1:E$65536,2,FALSE)</f>
        <v>DE WIN Guy</v>
      </c>
      <c r="D10" s="30"/>
      <c r="E10" s="30"/>
      <c r="F10" s="28">
        <v>0</v>
      </c>
      <c r="G10" s="28"/>
      <c r="H10" s="28">
        <v>16</v>
      </c>
      <c r="I10" s="28">
        <v>27</v>
      </c>
      <c r="J10" s="31">
        <f t="shared" si="0"/>
        <v>0.59199999999999997</v>
      </c>
      <c r="K10" s="28">
        <v>3</v>
      </c>
      <c r="L10" s="33">
        <v>1</v>
      </c>
      <c r="N10">
        <v>8535</v>
      </c>
    </row>
    <row r="11" spans="1:14" ht="15" customHeight="1" x14ac:dyDescent="0.25">
      <c r="B11" s="28">
        <v>3</v>
      </c>
      <c r="C11" s="29" t="str">
        <f>VLOOKUP(N11,[1]LEDEN!A$1:E$65536,2,FALSE)</f>
        <v xml:space="preserve">VAN LANGENHOVE </v>
      </c>
      <c r="D11" s="30"/>
      <c r="E11" s="30"/>
      <c r="F11" s="28">
        <v>2</v>
      </c>
      <c r="G11" s="28"/>
      <c r="H11" s="28">
        <v>18</v>
      </c>
      <c r="I11" s="28">
        <v>31</v>
      </c>
      <c r="J11" s="31">
        <f t="shared" si="0"/>
        <v>0.57999999999999996</v>
      </c>
      <c r="K11" s="28">
        <v>3</v>
      </c>
      <c r="L11" s="33"/>
      <c r="N11">
        <v>4320</v>
      </c>
    </row>
    <row r="12" spans="1:14" ht="15" customHeight="1" x14ac:dyDescent="0.25">
      <c r="B12" s="28">
        <v>4</v>
      </c>
      <c r="C12" s="29" t="str">
        <f>VLOOKUP(N12,[1]LEDEN!A$1:E$65536,2,FALSE)</f>
        <v>DE WIN Guy</v>
      </c>
      <c r="D12" s="30"/>
      <c r="E12" s="30"/>
      <c r="F12" s="28">
        <v>0</v>
      </c>
      <c r="G12" s="28"/>
      <c r="H12" s="28">
        <v>11</v>
      </c>
      <c r="I12" s="28">
        <v>34</v>
      </c>
      <c r="J12" s="31">
        <f t="shared" si="0"/>
        <v>0.32300000000000001</v>
      </c>
      <c r="K12" s="28">
        <v>3</v>
      </c>
      <c r="L12" s="33"/>
      <c r="N12">
        <v>8535</v>
      </c>
    </row>
    <row r="13" spans="1:14" ht="15" hidden="1" customHeight="1" x14ac:dyDescent="0.25">
      <c r="B13" s="28">
        <v>5</v>
      </c>
      <c r="C13" s="29" t="e">
        <f>VLOOKUP(N13,[1]LEDEN!A$1:E$65536,2,FALSE)</f>
        <v>#N/A</v>
      </c>
      <c r="D13" s="30"/>
      <c r="E13" s="30"/>
      <c r="F13" s="28"/>
      <c r="G13" s="28"/>
      <c r="H13" s="28">
        <f>G13/8*7</f>
        <v>0</v>
      </c>
      <c r="I13" s="28"/>
      <c r="J13" s="31" t="e">
        <f t="shared" si="0"/>
        <v>#DIV/0!</v>
      </c>
      <c r="K13" s="28"/>
      <c r="L13" s="33"/>
    </row>
    <row r="14" spans="1:14" ht="15" customHeight="1" x14ac:dyDescent="0.25">
      <c r="A14" s="34"/>
      <c r="B14" s="35"/>
      <c r="C14" s="34"/>
      <c r="D14" s="34"/>
      <c r="E14" s="34" t="s">
        <v>17</v>
      </c>
      <c r="F14" s="36">
        <f>SUM(F9:F13)</f>
        <v>4</v>
      </c>
      <c r="G14" s="36">
        <f>SUM(G9:G13)</f>
        <v>0</v>
      </c>
      <c r="H14" s="36">
        <f>SUM(H9:H13)</f>
        <v>63</v>
      </c>
      <c r="I14" s="36">
        <f>SUM(I9:I13)</f>
        <v>114</v>
      </c>
      <c r="J14" s="37">
        <f t="shared" si="0"/>
        <v>0.55200000000000005</v>
      </c>
      <c r="K14" s="36">
        <f>MAX(K9:K13)</f>
        <v>4</v>
      </c>
      <c r="L14" s="43" t="s">
        <v>20</v>
      </c>
      <c r="M14" s="38"/>
    </row>
    <row r="15" spans="1:14" ht="8.25" customHeight="1" thickBot="1" x14ac:dyDescent="0.3">
      <c r="A15" s="39"/>
      <c r="B15" s="40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7.5" customHeight="1" x14ac:dyDescent="0.25"/>
    <row r="17" spans="1:14" x14ac:dyDescent="0.25">
      <c r="A17" s="20" t="s">
        <v>9</v>
      </c>
      <c r="B17" s="21" t="str">
        <f>VLOOKUP(L17,[1]LEDEN!A$1:E$65536,2,FALSE)</f>
        <v>DE WIN Guy</v>
      </c>
      <c r="C17" s="20"/>
      <c r="D17" s="20"/>
      <c r="E17" s="20"/>
      <c r="F17" s="20" t="s">
        <v>10</v>
      </c>
      <c r="G17" s="22" t="str">
        <f>VLOOKUP(L17,[1]LEDEN!A$1:E$65536,3,FALSE)</f>
        <v>STER</v>
      </c>
      <c r="H17" s="22"/>
      <c r="I17" s="20"/>
      <c r="J17" s="20"/>
      <c r="K17" s="20"/>
      <c r="L17" s="23">
        <v>8535</v>
      </c>
    </row>
    <row r="18" spans="1:14" ht="6" customHeight="1" x14ac:dyDescent="0.25"/>
    <row r="19" spans="1:14" x14ac:dyDescent="0.25">
      <c r="F19" s="24" t="s">
        <v>11</v>
      </c>
      <c r="G19" s="25" t="s">
        <v>12</v>
      </c>
      <c r="H19" s="25">
        <v>2.2999999999999998</v>
      </c>
      <c r="I19" s="26" t="s">
        <v>13</v>
      </c>
      <c r="J19" s="27" t="s">
        <v>14</v>
      </c>
      <c r="K19" s="25" t="s">
        <v>15</v>
      </c>
      <c r="L19" s="25" t="s">
        <v>16</v>
      </c>
    </row>
    <row r="20" spans="1:14" x14ac:dyDescent="0.25">
      <c r="B20" s="28">
        <v>1</v>
      </c>
      <c r="C20" s="29" t="str">
        <f>VLOOKUP(N20,[1]LEDEN!A$1:E$65536,2,FALSE)</f>
        <v xml:space="preserve">VAN LANGENHOVE </v>
      </c>
      <c r="D20" s="30"/>
      <c r="E20" s="30"/>
      <c r="F20" s="28">
        <v>0</v>
      </c>
      <c r="G20" s="28"/>
      <c r="H20" s="28">
        <v>13</v>
      </c>
      <c r="I20" s="28">
        <v>42</v>
      </c>
      <c r="J20" s="31">
        <f t="shared" ref="J20:J25" si="1">ROUNDDOWN(H20/I20,3)</f>
        <v>0.309</v>
      </c>
      <c r="K20" s="28">
        <v>2</v>
      </c>
      <c r="L20" s="32"/>
      <c r="N20">
        <v>4320</v>
      </c>
    </row>
    <row r="21" spans="1:14" x14ac:dyDescent="0.25">
      <c r="B21" s="28">
        <v>2</v>
      </c>
      <c r="C21" s="29" t="str">
        <f>VLOOKUP(N21,[1]LEDEN!A$1:E$65536,2,FALSE)</f>
        <v>VAN DE CAN Thierry</v>
      </c>
      <c r="D21" s="30"/>
      <c r="E21" s="30"/>
      <c r="F21" s="28">
        <v>2</v>
      </c>
      <c r="G21" s="28"/>
      <c r="H21" s="28">
        <v>18</v>
      </c>
      <c r="I21" s="28">
        <v>27</v>
      </c>
      <c r="J21" s="31">
        <f t="shared" si="1"/>
        <v>0.66600000000000004</v>
      </c>
      <c r="K21" s="28">
        <v>4</v>
      </c>
      <c r="L21" s="33">
        <v>2</v>
      </c>
      <c r="N21">
        <v>2338</v>
      </c>
    </row>
    <row r="22" spans="1:14" x14ac:dyDescent="0.25">
      <c r="B22" s="28">
        <v>3</v>
      </c>
      <c r="C22" s="29" t="str">
        <f>VLOOKUP(N22,[1]LEDEN!A$1:E$65536,2,FALSE)</f>
        <v xml:space="preserve">DE RUYVER Stefaan </v>
      </c>
      <c r="D22" s="30"/>
      <c r="E22" s="30"/>
      <c r="F22" s="28">
        <v>0</v>
      </c>
      <c r="G22" s="28"/>
      <c r="H22" s="28">
        <v>12</v>
      </c>
      <c r="I22" s="28">
        <v>38</v>
      </c>
      <c r="J22" s="31">
        <f t="shared" si="1"/>
        <v>0.315</v>
      </c>
      <c r="K22" s="28">
        <v>2</v>
      </c>
      <c r="L22" s="33"/>
      <c r="N22">
        <v>4378</v>
      </c>
    </row>
    <row r="23" spans="1:14" x14ac:dyDescent="0.25">
      <c r="B23" s="28">
        <v>4</v>
      </c>
      <c r="C23" s="29" t="str">
        <f>VLOOKUP(N23,[1]LEDEN!A$1:E$65536,2,FALSE)</f>
        <v>VAN DE CAN Thierry</v>
      </c>
      <c r="D23" s="30"/>
      <c r="E23" s="30"/>
      <c r="F23" s="28">
        <v>2</v>
      </c>
      <c r="G23" s="28"/>
      <c r="H23" s="28">
        <v>18</v>
      </c>
      <c r="I23" s="28">
        <v>34</v>
      </c>
      <c r="J23" s="31">
        <f t="shared" si="1"/>
        <v>0.52900000000000003</v>
      </c>
      <c r="K23" s="28">
        <v>5</v>
      </c>
      <c r="L23" s="33"/>
      <c r="N23">
        <v>2338</v>
      </c>
    </row>
    <row r="24" spans="1:14" hidden="1" x14ac:dyDescent="0.25">
      <c r="B24" s="28"/>
      <c r="C24" s="29" t="e">
        <f>VLOOKUP(N24,[1]LEDEN!A$1:E$65536,2,FALSE)</f>
        <v>#N/A</v>
      </c>
      <c r="D24" s="30"/>
      <c r="E24" s="30"/>
      <c r="F24" s="28"/>
      <c r="G24" s="28"/>
      <c r="H24" s="28">
        <f>G24/8*7</f>
        <v>0</v>
      </c>
      <c r="I24" s="28"/>
      <c r="J24" s="31" t="e">
        <f t="shared" si="1"/>
        <v>#DIV/0!</v>
      </c>
      <c r="K24" s="28"/>
      <c r="L24" s="33"/>
    </row>
    <row r="25" spans="1:14" x14ac:dyDescent="0.25">
      <c r="A25" s="34"/>
      <c r="B25" s="35"/>
      <c r="C25" s="34"/>
      <c r="D25" s="34"/>
      <c r="E25" s="34" t="s">
        <v>17</v>
      </c>
      <c r="F25" s="36">
        <f>SUM(F20:F24)</f>
        <v>4</v>
      </c>
      <c r="G25" s="36">
        <f>SUM(G20:G24)</f>
        <v>0</v>
      </c>
      <c r="H25" s="36">
        <f>SUM(H20:H24)</f>
        <v>61</v>
      </c>
      <c r="I25" s="36">
        <f>SUM(I20:I24)</f>
        <v>141</v>
      </c>
      <c r="J25" s="37">
        <f t="shared" si="1"/>
        <v>0.432</v>
      </c>
      <c r="K25" s="36">
        <f>MAX(K20:K24)</f>
        <v>5</v>
      </c>
      <c r="L25" s="43" t="s">
        <v>21</v>
      </c>
    </row>
    <row r="26" spans="1:14" ht="7.5" customHeight="1" thickBot="1" x14ac:dyDescent="0.3">
      <c r="A26" s="39"/>
      <c r="B26" s="40"/>
      <c r="C26" s="39"/>
      <c r="D26" s="39"/>
      <c r="E26" s="39"/>
      <c r="F26" s="40"/>
      <c r="G26" s="40"/>
      <c r="H26" s="40"/>
      <c r="I26" s="40"/>
      <c r="J26" s="40"/>
      <c r="K26" s="40"/>
      <c r="L26" s="39"/>
    </row>
    <row r="27" spans="1:14" ht="3.75" customHeight="1" x14ac:dyDescent="0.25">
      <c r="F27" s="19"/>
      <c r="G27" s="19"/>
      <c r="H27" s="19"/>
      <c r="I27" s="19"/>
      <c r="J27" s="19"/>
      <c r="K27" s="19"/>
    </row>
    <row r="28" spans="1:14" x14ac:dyDescent="0.25">
      <c r="A28" s="20" t="s">
        <v>9</v>
      </c>
      <c r="B28" s="21" t="str">
        <f>VLOOKUP(L28,[1]LEDEN!A$1:E$65536,2,FALSE)</f>
        <v xml:space="preserve">VAN LANGENHOVE </v>
      </c>
      <c r="C28" s="20"/>
      <c r="D28" s="20"/>
      <c r="E28" s="20"/>
      <c r="F28" s="41" t="s">
        <v>10</v>
      </c>
      <c r="G28" s="42" t="str">
        <f>VLOOKUP(L28,[1]LEDEN!A$1:E$65536,3,FALSE)</f>
        <v>STER</v>
      </c>
      <c r="H28" s="42"/>
      <c r="I28" s="41"/>
      <c r="J28" s="41"/>
      <c r="K28" s="41"/>
      <c r="L28" s="23">
        <v>4320</v>
      </c>
    </row>
    <row r="29" spans="1:14" ht="7.5" customHeight="1" x14ac:dyDescent="0.25">
      <c r="F29" s="19"/>
      <c r="G29" s="19"/>
      <c r="H29" s="19"/>
      <c r="I29" s="19"/>
      <c r="J29" s="19"/>
      <c r="K29" s="19"/>
    </row>
    <row r="30" spans="1:14" x14ac:dyDescent="0.25">
      <c r="F30" s="25" t="s">
        <v>11</v>
      </c>
      <c r="G30" s="25" t="s">
        <v>12</v>
      </c>
      <c r="H30" s="25">
        <v>2.2999999999999998</v>
      </c>
      <c r="I30" s="25" t="s">
        <v>13</v>
      </c>
      <c r="J30" s="27" t="s">
        <v>14</v>
      </c>
      <c r="K30" s="25" t="s">
        <v>15</v>
      </c>
      <c r="L30" s="25" t="s">
        <v>16</v>
      </c>
    </row>
    <row r="31" spans="1:14" x14ac:dyDescent="0.25">
      <c r="B31" s="28">
        <v>1</v>
      </c>
      <c r="C31" s="29" t="str">
        <f>VLOOKUP(N31,[1]LEDEN!A$1:E$65536,2,FALSE)</f>
        <v>DE WIN Guy</v>
      </c>
      <c r="D31" s="30"/>
      <c r="E31" s="30"/>
      <c r="F31" s="28">
        <v>2</v>
      </c>
      <c r="G31" s="28"/>
      <c r="H31" s="28">
        <v>18</v>
      </c>
      <c r="I31" s="28">
        <v>42</v>
      </c>
      <c r="J31" s="31">
        <f t="shared" ref="J31:J36" si="2">ROUNDDOWN(H31/I31,3)</f>
        <v>0.42799999999999999</v>
      </c>
      <c r="K31" s="28">
        <v>3</v>
      </c>
      <c r="L31" s="32"/>
      <c r="N31">
        <v>8535</v>
      </c>
    </row>
    <row r="32" spans="1:14" x14ac:dyDescent="0.25">
      <c r="B32" s="28">
        <v>2</v>
      </c>
      <c r="C32" s="29" t="str">
        <f>VLOOKUP(N32,[1]LEDEN!A$1:E$65536,2,FALSE)</f>
        <v xml:space="preserve">DE RUYVER Stefaan </v>
      </c>
      <c r="D32" s="30"/>
      <c r="E32" s="30"/>
      <c r="F32" s="28">
        <v>2</v>
      </c>
      <c r="G32" s="28"/>
      <c r="H32" s="28">
        <v>18</v>
      </c>
      <c r="I32" s="28">
        <v>58</v>
      </c>
      <c r="J32" s="31">
        <f t="shared" si="2"/>
        <v>0.31</v>
      </c>
      <c r="K32" s="28">
        <v>3</v>
      </c>
      <c r="L32" s="33">
        <v>3</v>
      </c>
      <c r="N32">
        <v>4378</v>
      </c>
    </row>
    <row r="33" spans="1:14" x14ac:dyDescent="0.25">
      <c r="B33" s="28">
        <v>3</v>
      </c>
      <c r="C33" s="29" t="str">
        <f>VLOOKUP(N33,[1]LEDEN!A$1:E$65536,2,FALSE)</f>
        <v>VAN DE CAN Thierry</v>
      </c>
      <c r="D33" s="30"/>
      <c r="E33" s="30"/>
      <c r="F33" s="28">
        <v>0</v>
      </c>
      <c r="G33" s="28"/>
      <c r="H33" s="28">
        <v>5</v>
      </c>
      <c r="I33" s="28">
        <v>31</v>
      </c>
      <c r="J33" s="31">
        <f t="shared" si="2"/>
        <v>0.161</v>
      </c>
      <c r="K33" s="28">
        <v>1</v>
      </c>
      <c r="L33" s="33"/>
      <c r="N33">
        <v>2338</v>
      </c>
    </row>
    <row r="34" spans="1:14" x14ac:dyDescent="0.25">
      <c r="B34" s="28">
        <v>4</v>
      </c>
      <c r="C34" s="29" t="str">
        <f>VLOOKUP(N34,[1]LEDEN!A$1:E$65536,2,FALSE)</f>
        <v xml:space="preserve">DE RUYVER Stefaan </v>
      </c>
      <c r="D34" s="30"/>
      <c r="E34" s="30"/>
      <c r="F34" s="28">
        <v>2</v>
      </c>
      <c r="G34" s="28"/>
      <c r="H34" s="28">
        <v>18</v>
      </c>
      <c r="I34" s="28">
        <v>50</v>
      </c>
      <c r="J34" s="31">
        <f t="shared" si="2"/>
        <v>0.36</v>
      </c>
      <c r="K34" s="28">
        <v>2</v>
      </c>
      <c r="L34" s="33"/>
      <c r="N34">
        <v>4378</v>
      </c>
    </row>
    <row r="35" spans="1:14" hidden="1" x14ac:dyDescent="0.25">
      <c r="B35" s="28">
        <v>5</v>
      </c>
      <c r="C35" s="29" t="e">
        <f>VLOOKUP(N35,[1]LEDEN!A$1:E$65536,2,FALSE)</f>
        <v>#N/A</v>
      </c>
      <c r="D35" s="30"/>
      <c r="E35" s="30"/>
      <c r="F35" s="28"/>
      <c r="G35" s="28"/>
      <c r="H35" s="28">
        <f>G35/8*7</f>
        <v>0</v>
      </c>
      <c r="I35" s="28"/>
      <c r="J35" s="31" t="e">
        <f t="shared" si="2"/>
        <v>#DIV/0!</v>
      </c>
      <c r="K35" s="28"/>
      <c r="L35" s="33"/>
    </row>
    <row r="36" spans="1:14" x14ac:dyDescent="0.25">
      <c r="A36" s="34"/>
      <c r="B36" s="35"/>
      <c r="C36" s="34"/>
      <c r="D36" s="34"/>
      <c r="E36" s="34" t="s">
        <v>17</v>
      </c>
      <c r="F36" s="36">
        <f>SUM(F31:F35)</f>
        <v>6</v>
      </c>
      <c r="G36" s="36">
        <f>SUM(G31:G35)</f>
        <v>0</v>
      </c>
      <c r="H36" s="36">
        <f>SUM(H31:H35)</f>
        <v>59</v>
      </c>
      <c r="I36" s="36">
        <f>SUM(I31:I35)</f>
        <v>181</v>
      </c>
      <c r="J36" s="37">
        <f t="shared" si="2"/>
        <v>0.32500000000000001</v>
      </c>
      <c r="K36" s="36">
        <f>MAX(K31:K35)</f>
        <v>3</v>
      </c>
      <c r="L36" s="43" t="s">
        <v>22</v>
      </c>
    </row>
    <row r="37" spans="1:14" ht="6.75" customHeight="1" thickBot="1" x14ac:dyDescent="0.3">
      <c r="A37" s="39"/>
      <c r="B37" s="40"/>
      <c r="C37" s="39"/>
      <c r="D37" s="39"/>
      <c r="E37" s="39"/>
      <c r="F37" s="40"/>
      <c r="G37" s="40"/>
      <c r="H37" s="40"/>
      <c r="I37" s="40"/>
      <c r="J37" s="40"/>
      <c r="K37" s="40"/>
      <c r="L37" s="39"/>
    </row>
    <row r="38" spans="1:14" ht="6" customHeight="1" x14ac:dyDescent="0.25">
      <c r="F38" s="19"/>
      <c r="G38" s="19"/>
      <c r="H38" s="19"/>
      <c r="I38" s="19"/>
      <c r="J38" s="19"/>
      <c r="K38" s="19"/>
    </row>
    <row r="39" spans="1:14" ht="13.5" customHeight="1" x14ac:dyDescent="0.25">
      <c r="A39" s="20" t="s">
        <v>9</v>
      </c>
      <c r="B39" s="21" t="str">
        <f>VLOOKUP(L39,[1]LEDEN!A$1:E$65536,2,FALSE)</f>
        <v xml:space="preserve">DE RUYVER Stefaan </v>
      </c>
      <c r="C39" s="20"/>
      <c r="D39" s="20"/>
      <c r="E39" s="20"/>
      <c r="F39" s="41" t="s">
        <v>10</v>
      </c>
      <c r="G39" s="42" t="str">
        <f>VLOOKUP(L39,[1]LEDEN!A$1:E$65536,3,FALSE)</f>
        <v>KOH</v>
      </c>
      <c r="H39" s="42"/>
      <c r="I39" s="41"/>
      <c r="J39" s="41"/>
      <c r="K39" s="41"/>
      <c r="L39" s="23">
        <v>4378</v>
      </c>
    </row>
    <row r="40" spans="1:14" x14ac:dyDescent="0.25">
      <c r="F40" s="19"/>
      <c r="G40" s="19"/>
      <c r="H40" s="19"/>
      <c r="I40" s="19"/>
      <c r="J40" s="19"/>
      <c r="K40" s="19"/>
    </row>
    <row r="41" spans="1:14" x14ac:dyDescent="0.25">
      <c r="F41" s="25" t="s">
        <v>11</v>
      </c>
      <c r="G41" s="25" t="s">
        <v>12</v>
      </c>
      <c r="H41" s="25">
        <v>2.2999999999999998</v>
      </c>
      <c r="I41" s="25" t="s">
        <v>13</v>
      </c>
      <c r="J41" s="27" t="s">
        <v>14</v>
      </c>
      <c r="K41" s="25" t="s">
        <v>15</v>
      </c>
      <c r="L41" s="25" t="s">
        <v>16</v>
      </c>
    </row>
    <row r="42" spans="1:14" x14ac:dyDescent="0.25">
      <c r="B42" s="28">
        <v>1</v>
      </c>
      <c r="C42" s="29" t="str">
        <f>VLOOKUP(N42,[1]LEDEN!A$1:E$65536,2,FALSE)</f>
        <v>VAN DE CAN Thierry</v>
      </c>
      <c r="D42" s="30"/>
      <c r="E42" s="30"/>
      <c r="F42" s="28">
        <v>0</v>
      </c>
      <c r="G42" s="28"/>
      <c r="H42" s="28">
        <v>3</v>
      </c>
      <c r="I42" s="28">
        <v>22</v>
      </c>
      <c r="J42" s="31">
        <f t="shared" ref="J42:J47" si="3">ROUNDDOWN(H42/I42,3)</f>
        <v>0.13600000000000001</v>
      </c>
      <c r="K42" s="28">
        <v>2</v>
      </c>
      <c r="L42" s="32"/>
      <c r="N42">
        <v>2338</v>
      </c>
    </row>
    <row r="43" spans="1:14" x14ac:dyDescent="0.25">
      <c r="B43" s="28">
        <v>2</v>
      </c>
      <c r="C43" s="29" t="str">
        <f>VLOOKUP(N43,[1]LEDEN!A$1:E$65536,2,FALSE)</f>
        <v xml:space="preserve">VAN LANGENHOVE </v>
      </c>
      <c r="D43" s="30"/>
      <c r="E43" s="30"/>
      <c r="F43" s="28">
        <v>0</v>
      </c>
      <c r="G43" s="28"/>
      <c r="H43" s="28">
        <v>14</v>
      </c>
      <c r="I43" s="28">
        <v>58</v>
      </c>
      <c r="J43" s="31">
        <f t="shared" si="3"/>
        <v>0.24099999999999999</v>
      </c>
      <c r="K43" s="28">
        <v>3</v>
      </c>
      <c r="L43" s="33">
        <v>4</v>
      </c>
      <c r="N43">
        <v>4320</v>
      </c>
    </row>
    <row r="44" spans="1:14" x14ac:dyDescent="0.25">
      <c r="B44" s="28">
        <v>3</v>
      </c>
      <c r="C44" s="29" t="str">
        <f>VLOOKUP(N44,[1]LEDEN!A$1:E$65536,2,FALSE)</f>
        <v>DE WIN Guy</v>
      </c>
      <c r="D44" s="30"/>
      <c r="E44" s="30"/>
      <c r="F44" s="28">
        <v>2</v>
      </c>
      <c r="G44" s="28"/>
      <c r="H44" s="28">
        <v>18</v>
      </c>
      <c r="I44" s="28">
        <v>38</v>
      </c>
      <c r="J44" s="31">
        <f t="shared" si="3"/>
        <v>0.47299999999999998</v>
      </c>
      <c r="K44" s="28">
        <v>5</v>
      </c>
      <c r="L44" s="33"/>
      <c r="N44">
        <v>8535</v>
      </c>
    </row>
    <row r="45" spans="1:14" x14ac:dyDescent="0.25">
      <c r="B45" s="28">
        <v>4</v>
      </c>
      <c r="C45" s="29" t="str">
        <f>VLOOKUP(N45,[1]LEDEN!A$1:E$65536,2,FALSE)</f>
        <v xml:space="preserve">VAN LANGENHOVE </v>
      </c>
      <c r="D45" s="30"/>
      <c r="E45" s="30"/>
      <c r="F45" s="28">
        <v>0</v>
      </c>
      <c r="G45" s="28"/>
      <c r="H45" s="28">
        <v>9</v>
      </c>
      <c r="I45" s="28">
        <v>50</v>
      </c>
      <c r="J45" s="31">
        <f t="shared" si="3"/>
        <v>0.18</v>
      </c>
      <c r="K45" s="28">
        <v>9</v>
      </c>
      <c r="L45" s="33"/>
      <c r="N45">
        <v>4320</v>
      </c>
    </row>
    <row r="46" spans="1:14" hidden="1" x14ac:dyDescent="0.25">
      <c r="B46" s="28">
        <v>5</v>
      </c>
      <c r="C46" s="29" t="e">
        <f>VLOOKUP(N46,[1]LEDEN!A$1:E$65536,2,FALSE)</f>
        <v>#N/A</v>
      </c>
      <c r="D46" s="30"/>
      <c r="E46" s="30"/>
      <c r="F46" s="28"/>
      <c r="G46" s="28"/>
      <c r="H46" s="28">
        <f>G46/8*7</f>
        <v>0</v>
      </c>
      <c r="I46" s="28"/>
      <c r="J46" s="31" t="e">
        <f t="shared" si="3"/>
        <v>#DIV/0!</v>
      </c>
      <c r="K46" s="28"/>
      <c r="L46" s="33"/>
    </row>
    <row r="47" spans="1:14" x14ac:dyDescent="0.25">
      <c r="A47" s="34"/>
      <c r="B47" s="35"/>
      <c r="C47" s="34"/>
      <c r="D47" s="34"/>
      <c r="E47" s="34" t="s">
        <v>17</v>
      </c>
      <c r="F47" s="36">
        <f>SUM(F42:F46)</f>
        <v>2</v>
      </c>
      <c r="G47" s="36">
        <f>SUM(G42:G46)</f>
        <v>0</v>
      </c>
      <c r="H47" s="36">
        <f>SUM(H42:H46)</f>
        <v>44</v>
      </c>
      <c r="I47" s="36">
        <f>SUM(I42:I46)</f>
        <v>168</v>
      </c>
      <c r="J47" s="37">
        <f t="shared" si="3"/>
        <v>0.26100000000000001</v>
      </c>
      <c r="K47" s="36">
        <f>MAX(K42:K46)</f>
        <v>9</v>
      </c>
      <c r="L47" s="43" t="s">
        <v>22</v>
      </c>
    </row>
    <row r="48" spans="1:14" ht="4.5" customHeight="1" thickBot="1" x14ac:dyDescent="0.3">
      <c r="A48" s="39"/>
      <c r="B48" s="40"/>
      <c r="C48" s="39"/>
      <c r="D48" s="39"/>
      <c r="E48" s="39"/>
      <c r="F48" s="40"/>
      <c r="G48" s="40"/>
      <c r="H48" s="40"/>
      <c r="I48" s="40"/>
      <c r="J48" s="40"/>
      <c r="K48" s="40"/>
      <c r="L48" s="39"/>
    </row>
    <row r="49" spans="3:13" ht="6" customHeight="1" x14ac:dyDescent="0.25">
      <c r="F49" s="19"/>
      <c r="G49" s="19"/>
      <c r="H49" s="19"/>
      <c r="I49" s="19"/>
      <c r="J49" s="19"/>
      <c r="K49" s="19"/>
    </row>
    <row r="51" spans="3:13" ht="15.75" x14ac:dyDescent="0.25">
      <c r="C51" s="44" t="s">
        <v>23</v>
      </c>
      <c r="D51" s="45"/>
      <c r="E51" s="46"/>
      <c r="F51" s="46"/>
      <c r="G51" s="46"/>
      <c r="H51" s="47"/>
      <c r="I51" s="48"/>
      <c r="J51" s="49"/>
      <c r="K51" s="49"/>
      <c r="L51" s="49"/>
      <c r="M51" s="49"/>
    </row>
    <row r="52" spans="3:13" x14ac:dyDescent="0.2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</row>
    <row r="53" spans="3:13" x14ac:dyDescent="0.2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  <row r="54" spans="3:13" x14ac:dyDescent="0.25"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  <row r="55" spans="3:13" ht="15.75" x14ac:dyDescent="0.25">
      <c r="C55" s="50" t="s">
        <v>24</v>
      </c>
      <c r="D55" s="50"/>
      <c r="E55" s="50"/>
      <c r="F55" s="50"/>
      <c r="G55" s="50"/>
      <c r="H55" s="50"/>
      <c r="I55" s="50"/>
      <c r="J55" s="50"/>
      <c r="K55" s="51"/>
      <c r="L55" s="47"/>
      <c r="M55" s="47"/>
    </row>
    <row r="56" spans="3:13" ht="15.75" x14ac:dyDescent="0.25">
      <c r="C56" s="50" t="s">
        <v>25</v>
      </c>
      <c r="D56" s="50"/>
      <c r="E56" s="50"/>
      <c r="F56" s="50"/>
      <c r="G56" s="50"/>
      <c r="H56" s="50"/>
      <c r="I56" s="50"/>
      <c r="J56" s="50"/>
      <c r="K56" s="51"/>
      <c r="L56" s="47"/>
      <c r="M56" s="47"/>
    </row>
  </sheetData>
  <mergeCells count="8">
    <mergeCell ref="L43:L46"/>
    <mergeCell ref="J51:M51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2013-03-18T17:24:22Z</dcterms:created>
  <dcterms:modified xsi:type="dcterms:W3CDTF">2013-03-18T17:29:30Z</dcterms:modified>
</cp:coreProperties>
</file>