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47" i="1" l="1"/>
  <c r="I47" i="1"/>
  <c r="G47" i="1"/>
  <c r="F47" i="1"/>
  <c r="H46" i="1"/>
  <c r="J46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J35" i="1"/>
  <c r="C35" i="1"/>
  <c r="J34" i="1"/>
  <c r="C34" i="1"/>
  <c r="H33" i="1"/>
  <c r="J33" i="1" s="1"/>
  <c r="C33" i="1"/>
  <c r="J32" i="1"/>
  <c r="C32" i="1"/>
  <c r="J31" i="1"/>
  <c r="C31" i="1"/>
  <c r="G28" i="1"/>
  <c r="B28" i="1"/>
  <c r="K25" i="1"/>
  <c r="I25" i="1"/>
  <c r="G25" i="1"/>
  <c r="F25" i="1"/>
  <c r="J24" i="1"/>
  <c r="C24" i="1"/>
  <c r="H23" i="1"/>
  <c r="H25" i="1" s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J13" i="1"/>
  <c r="C13" i="1"/>
  <c r="H12" i="1"/>
  <c r="J12" i="1" s="1"/>
  <c r="C12" i="1"/>
  <c r="J11" i="1"/>
  <c r="C11" i="1"/>
  <c r="J10" i="1"/>
  <c r="C10" i="1"/>
  <c r="J9" i="1"/>
  <c r="C9" i="1"/>
  <c r="G6" i="1"/>
  <c r="B6" i="1"/>
  <c r="J25" i="1" l="1"/>
  <c r="J23" i="1"/>
  <c r="H14" i="1"/>
  <c r="J14" i="1" s="1"/>
  <c r="H47" i="1"/>
  <c r="J47" i="1" s="1"/>
  <c r="H36" i="1"/>
  <c r="J36" i="1" s="1"/>
</calcChain>
</file>

<file path=xl/sharedStrings.xml><?xml version="1.0" encoding="utf-8"?>
<sst xmlns="http://schemas.openxmlformats.org/spreadsheetml/2006/main" count="55" uniqueCount="26">
  <si>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</si>
  <si>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</si>
  <si>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</si>
  <si>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</si>
  <si>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3° KLASSE BANDSTOTEN</t>
  </si>
  <si>
    <t xml:space="preserve">        KLEIN</t>
  </si>
  <si>
    <t>datum:</t>
  </si>
  <si>
    <t>28 &amp;29/11/2014</t>
  </si>
  <si>
    <t>Lokaal:</t>
  </si>
  <si>
    <t>KBC Sint Martinus</t>
  </si>
  <si>
    <t xml:space="preserve">District : </t>
  </si>
  <si>
    <t>DENDERSTREEK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</si>
  <si>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</si>
  <si>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</si>
  <si>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</si>
  <si>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</si>
  <si>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</si>
  <si>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</si>
  <si>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</si>
  <si>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</si>
  <si>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</si>
  <si>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Wedstrijdleiding: Verhoeyen Eddy/ Petit danny</t>
  </si>
  <si>
    <r>
      <t xml:space="preserve">MATTHYS Karolien (KOH) </t>
    </r>
    <r>
      <rPr>
        <i/>
        <sz val="12"/>
        <color indexed="8"/>
        <rFont val="Arial"/>
        <family val="2"/>
      </rPr>
      <t xml:space="preserve">speelt de Gewestelijke Finale in het weekend </t>
    </r>
  </si>
  <si>
    <r>
      <rPr>
        <i/>
        <sz val="12"/>
        <color indexed="8"/>
        <rFont val="Arial"/>
        <family val="2"/>
      </rPr>
      <t xml:space="preserve">van </t>
    </r>
    <r>
      <rPr>
        <b/>
        <i/>
        <sz val="12"/>
        <color indexed="8"/>
        <rFont val="Arial"/>
        <family val="2"/>
      </rPr>
      <t xml:space="preserve">14 &amp; 15 maart  </t>
    </r>
    <r>
      <rPr>
        <i/>
        <sz val="12"/>
        <color indexed="8"/>
        <rFont val="Arial"/>
        <family val="2"/>
      </rPr>
      <t xml:space="preserve">in het district </t>
    </r>
    <r>
      <rPr>
        <b/>
        <i/>
        <sz val="12"/>
        <color indexed="8"/>
        <rFont val="Arial"/>
        <family val="2"/>
      </rPr>
      <t>Brugge -Zeekust.</t>
    </r>
  </si>
  <si>
    <t>MG</t>
  </si>
  <si>
    <t>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</si>
</sst>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sz val="12"/>
      <name val="Arial"/>
      <family val="2"/>
    </font>
    <font>
      <b/>
      <i/>
      <sz val="12"/>
      <color theme="1"/>
      <name val="Arial"/>
      <family val="2"/>
    </font>
    <font>
      <i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4" fontId="13" fillId="0" borderId="0" xfId="0" applyNumberFormat="1" applyFont="1" applyAlignment="1"/>
    <xf numFmtId="0" fontId="3" fillId="0" borderId="0" xfId="0" applyFont="1" applyAlignment="1"/>
    <xf numFmtId="0" fontId="14" fillId="0" borderId="0" xfId="0" applyFont="1"/>
    <xf numFmtId="0" fontId="7" fillId="0" borderId="0" xfId="0" applyFont="1"/>
    <xf numFmtId="0" fontId="15" fillId="0" borderId="0" xfId="0" applyFont="1" applyAlignment="1">
      <alignment horizontal="left"/>
    </xf>
    <xf numFmtId="0" fontId="16" fillId="0" borderId="0" xfId="0" applyFont="1"/>
    <xf numFmtId="0" fontId="18" fillId="0" borderId="0" xfId="0" applyFont="1"/>
    <xf numFmtId="0" fontId="19" fillId="0" borderId="0" xfId="0" applyFont="1"/>
    <xf numFmtId="0" fontId="1" fillId="0" borderId="15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57</xdr:row>
      <xdr:rowOff>171450</xdr:rowOff>
    </xdr:from>
    <xdr:to>
      <xdr:col>12</xdr:col>
      <xdr:colOff>193675</xdr:colOff>
      <xdr:row>61</xdr:row>
      <xdr:rowOff>85725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28575" y="8810625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3° klasse Bandstoten KB-  8 december 2014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4-15/UITSLAGEN/VERBEKEN/DF/uitslag%20districtfinales%20bandstoten%20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TEMMERMAN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  <cell r="D217" t="str">
            <v>NS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  <cell r="D218" t="str">
            <v>NS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  <cell r="D219" t="str">
            <v>NS</v>
          </cell>
        </row>
        <row r="220">
          <cell r="B220" t="str">
            <v>DEPOORTER Mieke</v>
          </cell>
          <cell r="C220" t="str">
            <v>GS</v>
          </cell>
          <cell r="D220" t="str">
            <v>NS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  <cell r="D264" t="str">
            <v>NS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  <cell r="D281" t="str">
            <v>NS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  <cell r="D330" t="str">
            <v>NS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  <cell r="D332" t="str">
            <v>NS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  <cell r="D333" t="str">
            <v>NS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  <cell r="D373" t="str">
            <v>NS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  <cell r="D374" t="str">
            <v>NS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  <cell r="D375" t="str">
            <v>NS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  <cell r="D412" t="str">
            <v>NS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  <cell r="D413" t="str">
            <v>NS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  <cell r="D441" t="str">
            <v>NS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  <cell r="D483" t="str">
            <v>NS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  <cell r="D514" t="str">
            <v>NS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  <cell r="D544" t="str">
            <v>NS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  <cell r="D545" t="str">
            <v>NS</v>
          </cell>
        </row>
        <row r="546">
          <cell r="A546">
            <v>1058</v>
          </cell>
          <cell r="B546" t="str">
            <v>VERMEERSCH Dave</v>
          </cell>
          <cell r="D546" t="str">
            <v>NS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  <cell r="D554" t="str">
            <v>NS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  <cell r="D589" t="str">
            <v>NS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  <cell r="D612" t="str">
            <v>NS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  <cell r="D613" t="str">
            <v>NS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34" workbookViewId="0">
      <selection activeCell="R37" sqref="R37"/>
    </sheetView>
  </sheetViews>
  <sheetFormatPr defaultRowHeight="15" x14ac:dyDescent="0.25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 t="s">
        <v>7</v>
      </c>
      <c r="D3" s="11"/>
      <c r="E3" s="12" t="s">
        <v>8</v>
      </c>
      <c r="F3" s="13" t="s">
        <v>9</v>
      </c>
      <c r="G3" s="13"/>
      <c r="H3" s="13"/>
      <c r="I3" s="13"/>
      <c r="J3" s="14" t="s">
        <v>10</v>
      </c>
      <c r="K3" s="15" t="s">
        <v>11</v>
      </c>
      <c r="L3" s="15"/>
      <c r="M3" s="16"/>
    </row>
    <row r="4" spans="1:14" ht="3.75" customHeight="1" x14ac:dyDescent="0.25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5"/>
    <row r="6" spans="1:14" x14ac:dyDescent="0.25">
      <c r="A6" s="22" t="s">
        <v>12</v>
      </c>
      <c r="B6" s="23" t="str">
        <f>VLOOKUP(L6,[1]LEDEN!A$1:E$65536,2,FALSE)</f>
        <v>MATTHYS Karolien</v>
      </c>
      <c r="C6" s="22"/>
      <c r="D6" s="22"/>
      <c r="E6" s="22"/>
      <c r="F6" s="22" t="s">
        <v>13</v>
      </c>
      <c r="G6" s="24" t="str">
        <f>VLOOKUP(L6,[1]LEDEN!A$1:E$65536,3,FALSE)</f>
        <v>KOH</v>
      </c>
      <c r="H6" s="24"/>
      <c r="I6" s="22"/>
      <c r="J6" s="22"/>
      <c r="K6" s="22"/>
      <c r="L6" s="25">
        <v>8093</v>
      </c>
    </row>
    <row r="7" spans="1:14" ht="6" customHeight="1" x14ac:dyDescent="0.25"/>
    <row r="8" spans="1:14" x14ac:dyDescent="0.25">
      <c r="F8" s="26" t="s">
        <v>14</v>
      </c>
      <c r="G8" s="27" t="s">
        <v>15</v>
      </c>
      <c r="H8" s="27">
        <v>2.2999999999999998</v>
      </c>
      <c r="I8" s="28" t="s">
        <v>16</v>
      </c>
      <c r="J8" s="29" t="s">
        <v>17</v>
      </c>
      <c r="K8" s="27" t="s">
        <v>18</v>
      </c>
      <c r="L8" s="27" t="s">
        <v>19</v>
      </c>
    </row>
    <row r="9" spans="1:14" ht="15" customHeight="1" x14ac:dyDescent="0.25">
      <c r="B9" s="30">
        <v>1</v>
      </c>
      <c r="C9" s="31" t="str">
        <f>VLOOKUP(N9,[1]LEDEN!A$1:E$65536,2,FALSE)</f>
        <v>VAN GOETHEM Glenn</v>
      </c>
      <c r="D9" s="32"/>
      <c r="E9" s="32"/>
      <c r="F9" s="30">
        <v>2</v>
      </c>
      <c r="G9" s="30"/>
      <c r="H9" s="30">
        <v>55</v>
      </c>
      <c r="I9" s="30">
        <v>21</v>
      </c>
      <c r="J9" s="33">
        <f t="shared" ref="J9:J14" si="0">ROUNDDOWN(H9/I9,2)</f>
        <v>2.61</v>
      </c>
      <c r="K9" s="30">
        <v>14</v>
      </c>
      <c r="L9" s="34"/>
      <c r="N9">
        <v>4301</v>
      </c>
    </row>
    <row r="10" spans="1:14" ht="15" customHeight="1" x14ac:dyDescent="0.25">
      <c r="B10" s="30">
        <v>2</v>
      </c>
      <c r="C10" s="31" t="str">
        <f>VLOOKUP(N10,[1]LEDEN!A$1:E$65536,2,FALSE)</f>
        <v>MATTENS Roger</v>
      </c>
      <c r="D10" s="32"/>
      <c r="E10" s="32"/>
      <c r="F10" s="30">
        <v>2</v>
      </c>
      <c r="G10" s="30"/>
      <c r="H10" s="30">
        <v>55</v>
      </c>
      <c r="I10" s="30">
        <v>16</v>
      </c>
      <c r="J10" s="33">
        <f t="shared" si="0"/>
        <v>3.43</v>
      </c>
      <c r="K10" s="30">
        <v>11</v>
      </c>
      <c r="L10" s="35">
        <v>1</v>
      </c>
      <c r="N10">
        <v>4294</v>
      </c>
    </row>
    <row r="11" spans="1:14" ht="15" customHeight="1" x14ac:dyDescent="0.25">
      <c r="B11" s="30">
        <v>3</v>
      </c>
      <c r="C11" s="31" t="str">
        <f>VLOOKUP(N11,[1]LEDEN!A$1:E$65536,2,FALSE)</f>
        <v>VAN DEN BOSSCHE Christian</v>
      </c>
      <c r="D11" s="32"/>
      <c r="E11" s="32"/>
      <c r="F11" s="30">
        <v>1</v>
      </c>
      <c r="G11" s="30"/>
      <c r="H11" s="30">
        <v>55</v>
      </c>
      <c r="I11" s="30">
        <v>26</v>
      </c>
      <c r="J11" s="33">
        <f t="shared" si="0"/>
        <v>2.11</v>
      </c>
      <c r="K11" s="30">
        <v>10</v>
      </c>
      <c r="L11" s="35"/>
      <c r="N11">
        <v>4297</v>
      </c>
    </row>
    <row r="12" spans="1:14" ht="15" hidden="1" customHeight="1" x14ac:dyDescent="0.25">
      <c r="B12" s="30">
        <v>4</v>
      </c>
      <c r="C12" s="31" t="e">
        <f>VLOOKUP(N12,[1]LEDEN!A$1:E$65536,2,FALSE)</f>
        <v>#N/A</v>
      </c>
      <c r="D12" s="32"/>
      <c r="E12" s="32"/>
      <c r="F12" s="30"/>
      <c r="G12" s="30"/>
      <c r="H12" s="30">
        <f>G12/8*7</f>
        <v>0</v>
      </c>
      <c r="I12" s="30"/>
      <c r="J12" s="33" t="e">
        <f t="shared" si="0"/>
        <v>#DIV/0!</v>
      </c>
      <c r="K12" s="30"/>
      <c r="L12" s="35"/>
    </row>
    <row r="13" spans="1:14" ht="15" customHeight="1" x14ac:dyDescent="0.25">
      <c r="B13" s="30">
        <v>4</v>
      </c>
      <c r="C13" s="31" t="str">
        <f>VLOOKUP(N13,[1]LEDEN!A$1:E$65536,2,FALSE)</f>
        <v>VAN DEN BOSSCHE Christian</v>
      </c>
      <c r="D13" s="32"/>
      <c r="E13" s="32"/>
      <c r="F13" s="30">
        <v>2</v>
      </c>
      <c r="G13" s="30"/>
      <c r="H13" s="30">
        <v>55</v>
      </c>
      <c r="I13" s="30">
        <v>25</v>
      </c>
      <c r="J13" s="33">
        <f t="shared" si="0"/>
        <v>2.2000000000000002</v>
      </c>
      <c r="K13" s="30">
        <v>10</v>
      </c>
      <c r="L13" s="35"/>
      <c r="N13">
        <v>4297</v>
      </c>
    </row>
    <row r="14" spans="1:14" ht="15" customHeight="1" x14ac:dyDescent="0.25">
      <c r="A14" s="36"/>
      <c r="B14" s="37"/>
      <c r="C14" s="36"/>
      <c r="D14" s="36"/>
      <c r="E14" s="36" t="s">
        <v>20</v>
      </c>
      <c r="F14" s="38">
        <f>SUM(F9:F13)</f>
        <v>7</v>
      </c>
      <c r="G14" s="38">
        <f>SUM(G9:G13)</f>
        <v>0</v>
      </c>
      <c r="H14" s="38">
        <f>SUM(H9:H13)</f>
        <v>220</v>
      </c>
      <c r="I14" s="38">
        <f>SUM(I9:I13)</f>
        <v>88</v>
      </c>
      <c r="J14" s="39">
        <f t="shared" si="0"/>
        <v>2.5</v>
      </c>
      <c r="K14" s="38">
        <f>MAX(K9:K13)</f>
        <v>14</v>
      </c>
      <c r="L14" s="51" t="s">
        <v>24</v>
      </c>
      <c r="M14" s="40"/>
    </row>
    <row r="15" spans="1:14" ht="8.25" customHeight="1" thickBot="1" x14ac:dyDescent="0.3">
      <c r="A15" s="41"/>
      <c r="B15" s="42"/>
      <c r="C15" s="41"/>
      <c r="D15" s="41"/>
      <c r="E15" s="41"/>
      <c r="F15" s="41"/>
      <c r="G15" s="41"/>
      <c r="H15" s="41"/>
      <c r="I15" s="41"/>
      <c r="J15" s="41"/>
      <c r="K15" s="41"/>
      <c r="L15" s="41"/>
    </row>
    <row r="16" spans="1:14" ht="7.5" customHeight="1" x14ac:dyDescent="0.25"/>
    <row r="17" spans="1:14" x14ac:dyDescent="0.25">
      <c r="A17" s="22" t="s">
        <v>12</v>
      </c>
      <c r="B17" s="23" t="str">
        <f>VLOOKUP(L17,[1]LEDEN!A$1:E$65536,2,FALSE)</f>
        <v>VAN GOETHEM Glenn</v>
      </c>
      <c r="C17" s="22"/>
      <c r="D17" s="22"/>
      <c r="E17" s="22"/>
      <c r="F17" s="22" t="s">
        <v>13</v>
      </c>
      <c r="G17" s="24" t="str">
        <f>VLOOKUP(L17,[1]LEDEN!A$1:E$65536,3,FALSE)</f>
        <v>SMA</v>
      </c>
      <c r="H17" s="24"/>
      <c r="I17" s="22"/>
      <c r="J17" s="22"/>
      <c r="K17" s="22"/>
      <c r="L17" s="25">
        <v>4301</v>
      </c>
    </row>
    <row r="18" spans="1:14" ht="6" customHeight="1" x14ac:dyDescent="0.25"/>
    <row r="19" spans="1:14" x14ac:dyDescent="0.25">
      <c r="F19" s="26" t="s">
        <v>14</v>
      </c>
      <c r="G19" s="27" t="s">
        <v>15</v>
      </c>
      <c r="H19" s="27">
        <v>2.2999999999999998</v>
      </c>
      <c r="I19" s="28" t="s">
        <v>16</v>
      </c>
      <c r="J19" s="29" t="s">
        <v>17</v>
      </c>
      <c r="K19" s="27" t="s">
        <v>18</v>
      </c>
      <c r="L19" s="27" t="s">
        <v>19</v>
      </c>
    </row>
    <row r="20" spans="1:14" x14ac:dyDescent="0.25">
      <c r="B20" s="30">
        <v>1</v>
      </c>
      <c r="C20" s="31" t="str">
        <f>VLOOKUP(N20,[1]LEDEN!A$1:E$65536,2,FALSE)</f>
        <v>MATTHYS Karolien</v>
      </c>
      <c r="D20" s="32"/>
      <c r="E20" s="32"/>
      <c r="F20" s="30">
        <v>0</v>
      </c>
      <c r="G20" s="30"/>
      <c r="H20" s="30">
        <v>43</v>
      </c>
      <c r="I20" s="30">
        <v>21</v>
      </c>
      <c r="J20" s="33">
        <f t="shared" ref="J20:J25" si="1">ROUNDDOWN(H20/I20,2)</f>
        <v>2.04</v>
      </c>
      <c r="K20" s="30">
        <v>8</v>
      </c>
      <c r="L20" s="34"/>
      <c r="N20">
        <v>8093</v>
      </c>
    </row>
    <row r="21" spans="1:14" x14ac:dyDescent="0.25">
      <c r="B21" s="30">
        <v>2</v>
      </c>
      <c r="C21" s="31" t="str">
        <f>VLOOKUP(N21,[1]LEDEN!A$1:E$65536,2,FALSE)</f>
        <v>VAN DEN BOSSCHE Christian</v>
      </c>
      <c r="D21" s="32"/>
      <c r="E21" s="32"/>
      <c r="F21" s="30">
        <v>0</v>
      </c>
      <c r="G21" s="30"/>
      <c r="H21" s="30">
        <v>50</v>
      </c>
      <c r="I21" s="30">
        <v>19</v>
      </c>
      <c r="J21" s="33">
        <f t="shared" si="1"/>
        <v>2.63</v>
      </c>
      <c r="K21" s="30">
        <v>16</v>
      </c>
      <c r="L21" s="35">
        <v>2</v>
      </c>
      <c r="N21">
        <v>4297</v>
      </c>
    </row>
    <row r="22" spans="1:14" x14ac:dyDescent="0.25">
      <c r="B22" s="30">
        <v>3</v>
      </c>
      <c r="C22" s="31" t="str">
        <f>VLOOKUP(N22,[1]LEDEN!A$1:E$65536,2,FALSE)</f>
        <v>MATTENS Roger</v>
      </c>
      <c r="D22" s="32"/>
      <c r="E22" s="32"/>
      <c r="F22" s="30">
        <v>2</v>
      </c>
      <c r="G22" s="30"/>
      <c r="H22" s="30">
        <v>55</v>
      </c>
      <c r="I22" s="30">
        <v>23</v>
      </c>
      <c r="J22" s="33">
        <f t="shared" si="1"/>
        <v>2.39</v>
      </c>
      <c r="K22" s="30">
        <v>12</v>
      </c>
      <c r="L22" s="35"/>
      <c r="N22">
        <v>4294</v>
      </c>
    </row>
    <row r="23" spans="1:14" hidden="1" x14ac:dyDescent="0.25">
      <c r="B23" s="30"/>
      <c r="C23" s="31" t="e">
        <f>VLOOKUP(N23,[1]LEDEN!A$1:E$65536,2,FALSE)</f>
        <v>#N/A</v>
      </c>
      <c r="D23" s="32"/>
      <c r="E23" s="32"/>
      <c r="F23" s="30"/>
      <c r="G23" s="30"/>
      <c r="H23" s="30">
        <f>G23/8*7</f>
        <v>0</v>
      </c>
      <c r="I23" s="30"/>
      <c r="J23" s="33" t="e">
        <f t="shared" si="1"/>
        <v>#DIV/0!</v>
      </c>
      <c r="K23" s="30"/>
      <c r="L23" s="35"/>
    </row>
    <row r="24" spans="1:14" x14ac:dyDescent="0.25">
      <c r="B24" s="30">
        <v>4</v>
      </c>
      <c r="C24" s="31" t="str">
        <f>VLOOKUP(N24,[1]LEDEN!A$1:E$65536,2,FALSE)</f>
        <v>MATTENS Roger</v>
      </c>
      <c r="D24" s="32"/>
      <c r="E24" s="32"/>
      <c r="F24" s="30">
        <v>2</v>
      </c>
      <c r="G24" s="30"/>
      <c r="H24" s="30">
        <v>55</v>
      </c>
      <c r="I24" s="30">
        <v>16</v>
      </c>
      <c r="J24" s="33">
        <f t="shared" si="1"/>
        <v>3.43</v>
      </c>
      <c r="K24" s="30">
        <v>10</v>
      </c>
      <c r="L24" s="35"/>
      <c r="N24">
        <v>4294</v>
      </c>
    </row>
    <row r="25" spans="1:14" x14ac:dyDescent="0.25">
      <c r="A25" s="36"/>
      <c r="B25" s="37"/>
      <c r="C25" s="36"/>
      <c r="D25" s="36"/>
      <c r="E25" s="36" t="s">
        <v>20</v>
      </c>
      <c r="F25" s="38">
        <f>SUM(F20:F24)</f>
        <v>4</v>
      </c>
      <c r="G25" s="38">
        <f>SUM(G20:G24)</f>
        <v>0</v>
      </c>
      <c r="H25" s="38">
        <f>SUM(H20:H24)</f>
        <v>203</v>
      </c>
      <c r="I25" s="38">
        <f>SUM(I20:I24)</f>
        <v>79</v>
      </c>
      <c r="J25" s="39">
        <f t="shared" si="1"/>
        <v>2.56</v>
      </c>
      <c r="K25" s="38">
        <f>MAX(K20:K24)</f>
        <v>16</v>
      </c>
      <c r="L25" s="51" t="s">
        <v>24</v>
      </c>
    </row>
    <row r="26" spans="1:14" ht="7.5" customHeight="1" thickBot="1" x14ac:dyDescent="0.3">
      <c r="A26" s="41"/>
      <c r="B26" s="42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4" ht="3.75" customHeight="1" x14ac:dyDescent="0.25"/>
    <row r="28" spans="1:14" x14ac:dyDescent="0.25">
      <c r="A28" s="22" t="s">
        <v>12</v>
      </c>
      <c r="B28" s="23" t="str">
        <f>VLOOKUP(L28,[1]LEDEN!A$1:E$65536,2,FALSE)</f>
        <v>VAN DEN BOSSCHE Christian</v>
      </c>
      <c r="C28" s="22"/>
      <c r="D28" s="22"/>
      <c r="E28" s="22"/>
      <c r="F28" s="22" t="s">
        <v>13</v>
      </c>
      <c r="G28" s="24" t="str">
        <f>VLOOKUP(L28,[1]LEDEN!A$1:E$65536,3,FALSE)</f>
        <v>SMA</v>
      </c>
      <c r="H28" s="24"/>
      <c r="I28" s="22"/>
      <c r="J28" s="22"/>
      <c r="K28" s="22"/>
      <c r="L28" s="25">
        <v>4297</v>
      </c>
    </row>
    <row r="29" spans="1:14" ht="7.5" customHeight="1" x14ac:dyDescent="0.25"/>
    <row r="30" spans="1:14" x14ac:dyDescent="0.25">
      <c r="F30" s="26" t="s">
        <v>14</v>
      </c>
      <c r="G30" s="27" t="s">
        <v>15</v>
      </c>
      <c r="H30" s="27">
        <v>2.2999999999999998</v>
      </c>
      <c r="I30" s="28" t="s">
        <v>16</v>
      </c>
      <c r="J30" s="29" t="s">
        <v>17</v>
      </c>
      <c r="K30" s="27" t="s">
        <v>18</v>
      </c>
      <c r="L30" s="27" t="s">
        <v>19</v>
      </c>
    </row>
    <row r="31" spans="1:14" x14ac:dyDescent="0.25">
      <c r="B31" s="30">
        <v>1</v>
      </c>
      <c r="C31" s="31" t="str">
        <f>VLOOKUP(N31,[1]LEDEN!A$1:E$65536,2,FALSE)</f>
        <v>MATTENS Roger</v>
      </c>
      <c r="D31" s="32"/>
      <c r="E31" s="32"/>
      <c r="F31" s="30">
        <v>2</v>
      </c>
      <c r="G31" s="30"/>
      <c r="H31" s="30">
        <v>55</v>
      </c>
      <c r="I31" s="30">
        <v>26</v>
      </c>
      <c r="J31" s="33">
        <f t="shared" ref="J31:J36" si="2">ROUNDDOWN(H31/I31,2)</f>
        <v>2.11</v>
      </c>
      <c r="K31" s="30">
        <v>13</v>
      </c>
      <c r="L31" s="34"/>
      <c r="N31">
        <v>4294</v>
      </c>
    </row>
    <row r="32" spans="1:14" x14ac:dyDescent="0.25">
      <c r="B32" s="30">
        <v>2</v>
      </c>
      <c r="C32" s="31" t="str">
        <f>VLOOKUP(N32,[1]LEDEN!A$1:E$65536,2,FALSE)</f>
        <v>VAN GOETHEM Glenn</v>
      </c>
      <c r="D32" s="32"/>
      <c r="E32" s="32"/>
      <c r="F32" s="30">
        <v>2</v>
      </c>
      <c r="G32" s="30"/>
      <c r="H32" s="30">
        <v>55</v>
      </c>
      <c r="I32" s="30">
        <v>19</v>
      </c>
      <c r="J32" s="33">
        <f t="shared" si="2"/>
        <v>2.89</v>
      </c>
      <c r="K32" s="30">
        <v>11</v>
      </c>
      <c r="L32" s="35">
        <v>3</v>
      </c>
      <c r="N32">
        <v>4301</v>
      </c>
    </row>
    <row r="33" spans="1:14" hidden="1" x14ac:dyDescent="0.25">
      <c r="B33" s="30">
        <v>3</v>
      </c>
      <c r="C33" s="31" t="e">
        <f>VLOOKUP(N33,[1]LEDEN!A$1:E$65536,2,FALSE)</f>
        <v>#N/A</v>
      </c>
      <c r="D33" s="32"/>
      <c r="E33" s="32"/>
      <c r="F33" s="30"/>
      <c r="G33" s="30"/>
      <c r="H33" s="30">
        <f>G33/8*7</f>
        <v>0</v>
      </c>
      <c r="I33" s="30"/>
      <c r="J33" s="33" t="e">
        <f t="shared" si="2"/>
        <v>#DIV/0!</v>
      </c>
      <c r="K33" s="30"/>
      <c r="L33" s="35"/>
    </row>
    <row r="34" spans="1:14" x14ac:dyDescent="0.25">
      <c r="B34" s="30">
        <v>3</v>
      </c>
      <c r="C34" s="31" t="str">
        <f>VLOOKUP(N34,[1]LEDEN!A$1:E$65536,2,FALSE)</f>
        <v>MATTHYS Karolien</v>
      </c>
      <c r="D34" s="32"/>
      <c r="E34" s="32"/>
      <c r="F34" s="30">
        <v>1</v>
      </c>
      <c r="G34" s="30"/>
      <c r="H34" s="30">
        <v>55</v>
      </c>
      <c r="I34" s="30">
        <v>26</v>
      </c>
      <c r="J34" s="33">
        <f t="shared" si="2"/>
        <v>2.11</v>
      </c>
      <c r="K34" s="30">
        <v>10</v>
      </c>
      <c r="L34" s="35"/>
      <c r="N34">
        <v>8093</v>
      </c>
    </row>
    <row r="35" spans="1:14" x14ac:dyDescent="0.25">
      <c r="B35" s="30">
        <v>4</v>
      </c>
      <c r="C35" s="31" t="str">
        <f>VLOOKUP(N35,[1]LEDEN!A$1:E$65536,2,FALSE)</f>
        <v>MATTHYS Karolien</v>
      </c>
      <c r="D35" s="32"/>
      <c r="E35" s="32"/>
      <c r="F35" s="30">
        <v>0</v>
      </c>
      <c r="G35" s="30"/>
      <c r="H35" s="30">
        <v>41</v>
      </c>
      <c r="I35" s="30">
        <v>25</v>
      </c>
      <c r="J35" s="33">
        <f t="shared" si="2"/>
        <v>1.64</v>
      </c>
      <c r="K35" s="30">
        <v>6</v>
      </c>
      <c r="L35" s="35"/>
      <c r="N35">
        <v>8093</v>
      </c>
    </row>
    <row r="36" spans="1:14" x14ac:dyDescent="0.25">
      <c r="A36" s="36"/>
      <c r="B36" s="37"/>
      <c r="C36" s="36"/>
      <c r="D36" s="36"/>
      <c r="E36" s="36" t="s">
        <v>20</v>
      </c>
      <c r="F36" s="38">
        <f>SUM(F31:F35)</f>
        <v>5</v>
      </c>
      <c r="G36" s="38">
        <f>SUM(G31:G35)</f>
        <v>0</v>
      </c>
      <c r="H36" s="38">
        <f>SUM(H31:H35)</f>
        <v>206</v>
      </c>
      <c r="I36" s="38">
        <f>SUM(I31:I35)</f>
        <v>96</v>
      </c>
      <c r="J36" s="39">
        <f t="shared" si="2"/>
        <v>2.14</v>
      </c>
      <c r="K36" s="38">
        <f>MAX(K31:K35)</f>
        <v>13</v>
      </c>
      <c r="L36" s="51" t="s">
        <v>25</v>
      </c>
    </row>
    <row r="37" spans="1:14" ht="6.75" customHeight="1" thickBot="1" x14ac:dyDescent="0.3">
      <c r="A37" s="41"/>
      <c r="B37" s="42"/>
      <c r="C37" s="41"/>
      <c r="D37" s="41"/>
      <c r="E37" s="41"/>
      <c r="F37" s="41"/>
      <c r="G37" s="41"/>
      <c r="H37" s="41"/>
      <c r="I37" s="41"/>
      <c r="J37" s="41"/>
      <c r="K37" s="41"/>
      <c r="L37" s="41"/>
    </row>
    <row r="38" spans="1:14" ht="6" customHeight="1" x14ac:dyDescent="0.25"/>
    <row r="39" spans="1:14" ht="13.5" customHeight="1" x14ac:dyDescent="0.25">
      <c r="A39" s="22" t="s">
        <v>12</v>
      </c>
      <c r="B39" s="23" t="str">
        <f>VLOOKUP(L39,[1]LEDEN!A$1:E$65536,2,FALSE)</f>
        <v>MATTENS Roger</v>
      </c>
      <c r="C39" s="22"/>
      <c r="D39" s="22"/>
      <c r="E39" s="22"/>
      <c r="F39" s="22" t="s">
        <v>13</v>
      </c>
      <c r="G39" s="24" t="str">
        <f>VLOOKUP(L39,[1]LEDEN!A$1:E$65536,3,FALSE)</f>
        <v>SMA</v>
      </c>
      <c r="H39" s="24"/>
      <c r="I39" s="22"/>
      <c r="J39" s="22"/>
      <c r="K39" s="22"/>
      <c r="L39" s="25">
        <v>4294</v>
      </c>
    </row>
    <row r="41" spans="1:14" x14ac:dyDescent="0.25">
      <c r="F41" s="26" t="s">
        <v>14</v>
      </c>
      <c r="G41" s="27" t="s">
        <v>15</v>
      </c>
      <c r="H41" s="27">
        <v>2.2999999999999998</v>
      </c>
      <c r="I41" s="28" t="s">
        <v>16</v>
      </c>
      <c r="J41" s="29" t="s">
        <v>17</v>
      </c>
      <c r="K41" s="27" t="s">
        <v>18</v>
      </c>
      <c r="L41" s="27" t="s">
        <v>19</v>
      </c>
    </row>
    <row r="42" spans="1:14" x14ac:dyDescent="0.25">
      <c r="B42" s="30">
        <v>1</v>
      </c>
      <c r="C42" s="31" t="str">
        <f>VLOOKUP(N42,[1]LEDEN!A$1:E$65536,2,FALSE)</f>
        <v>VAN DEN BOSSCHE Christian</v>
      </c>
      <c r="D42" s="32"/>
      <c r="E42" s="32"/>
      <c r="F42" s="30">
        <v>0</v>
      </c>
      <c r="G42" s="30"/>
      <c r="H42" s="30">
        <v>50</v>
      </c>
      <c r="I42" s="30">
        <v>26</v>
      </c>
      <c r="J42" s="33">
        <f t="shared" ref="J42:J47" si="3">ROUNDDOWN(H42/I42,2)</f>
        <v>1.92</v>
      </c>
      <c r="K42" s="30">
        <v>8</v>
      </c>
      <c r="L42" s="34"/>
      <c r="N42">
        <v>4297</v>
      </c>
    </row>
    <row r="43" spans="1:14" x14ac:dyDescent="0.25">
      <c r="B43" s="30">
        <v>2</v>
      </c>
      <c r="C43" s="31" t="str">
        <f>VLOOKUP(N43,[1]LEDEN!A$1:E$65536,2,FALSE)</f>
        <v>MATTHYS Karolien</v>
      </c>
      <c r="D43" s="32"/>
      <c r="E43" s="32"/>
      <c r="F43" s="30">
        <v>0</v>
      </c>
      <c r="G43" s="30"/>
      <c r="H43" s="30">
        <v>25</v>
      </c>
      <c r="I43" s="30">
        <v>16</v>
      </c>
      <c r="J43" s="33">
        <f t="shared" si="3"/>
        <v>1.56</v>
      </c>
      <c r="K43" s="30">
        <v>6</v>
      </c>
      <c r="L43" s="35">
        <v>4</v>
      </c>
      <c r="N43">
        <v>8093</v>
      </c>
    </row>
    <row r="44" spans="1:14" x14ac:dyDescent="0.25">
      <c r="B44" s="30">
        <v>3</v>
      </c>
      <c r="C44" s="31" t="str">
        <f>VLOOKUP(N44,[1]LEDEN!A$1:E$65536,2,FALSE)</f>
        <v>VAN GOETHEM Glenn</v>
      </c>
      <c r="D44" s="32"/>
      <c r="E44" s="32"/>
      <c r="F44" s="30">
        <v>0</v>
      </c>
      <c r="G44" s="30"/>
      <c r="H44" s="30">
        <v>31</v>
      </c>
      <c r="I44" s="30">
        <v>23</v>
      </c>
      <c r="J44" s="33">
        <f t="shared" si="3"/>
        <v>1.34</v>
      </c>
      <c r="K44" s="30">
        <v>6</v>
      </c>
      <c r="L44" s="35"/>
      <c r="N44">
        <v>4301</v>
      </c>
    </row>
    <row r="45" spans="1:14" x14ac:dyDescent="0.25">
      <c r="B45" s="30">
        <v>4</v>
      </c>
      <c r="C45" s="31" t="str">
        <f>VLOOKUP(N45,[1]LEDEN!A$1:E$65536,2,FALSE)</f>
        <v>VAN GOETHEM Glenn</v>
      </c>
      <c r="D45" s="32"/>
      <c r="E45" s="32"/>
      <c r="F45" s="30">
        <v>0</v>
      </c>
      <c r="G45" s="30"/>
      <c r="H45" s="30">
        <v>18</v>
      </c>
      <c r="I45" s="30">
        <v>16</v>
      </c>
      <c r="J45" s="33">
        <f t="shared" si="3"/>
        <v>1.1200000000000001</v>
      </c>
      <c r="K45" s="30">
        <v>5</v>
      </c>
      <c r="L45" s="35"/>
      <c r="N45">
        <v>4301</v>
      </c>
    </row>
    <row r="46" spans="1:14" hidden="1" x14ac:dyDescent="0.25">
      <c r="B46" s="30">
        <v>5</v>
      </c>
      <c r="C46" s="31" t="e">
        <f>VLOOKUP(N46,[1]LEDEN!A$1:E$65536,2,FALSE)</f>
        <v>#N/A</v>
      </c>
      <c r="D46" s="32"/>
      <c r="E46" s="32"/>
      <c r="F46" s="30"/>
      <c r="G46" s="30"/>
      <c r="H46" s="30">
        <f>G46/8*7</f>
        <v>0</v>
      </c>
      <c r="I46" s="30"/>
      <c r="J46" s="33" t="e">
        <f t="shared" si="3"/>
        <v>#DIV/0!</v>
      </c>
      <c r="K46" s="30"/>
      <c r="L46" s="35"/>
    </row>
    <row r="47" spans="1:14" x14ac:dyDescent="0.25">
      <c r="A47" s="36"/>
      <c r="B47" s="37"/>
      <c r="C47" s="36"/>
      <c r="D47" s="36"/>
      <c r="E47" s="36" t="s">
        <v>20</v>
      </c>
      <c r="F47" s="38">
        <f>SUM(F42:F46)</f>
        <v>0</v>
      </c>
      <c r="G47" s="38">
        <f>SUM(G42:G46)</f>
        <v>0</v>
      </c>
      <c r="H47" s="38">
        <f>SUM(H42:H46)</f>
        <v>124</v>
      </c>
      <c r="I47" s="38">
        <f>SUM(I42:I46)</f>
        <v>81</v>
      </c>
      <c r="J47" s="39">
        <f t="shared" si="3"/>
        <v>1.53</v>
      </c>
      <c r="K47" s="38">
        <f>MAX(K42:K46)</f>
        <v>8</v>
      </c>
      <c r="L47" s="51" t="s">
        <v>25</v>
      </c>
    </row>
    <row r="48" spans="1:14" ht="4.5" customHeight="1" thickBot="1" x14ac:dyDescent="0.3">
      <c r="A48" s="41"/>
      <c r="B48" s="42"/>
      <c r="C48" s="41"/>
      <c r="D48" s="41"/>
      <c r="E48" s="41"/>
      <c r="F48" s="41"/>
      <c r="G48" s="41"/>
      <c r="H48" s="41"/>
      <c r="I48" s="41"/>
      <c r="J48" s="41"/>
      <c r="K48" s="41"/>
      <c r="L48" s="41"/>
    </row>
    <row r="49" spans="3:13" ht="6" customHeight="1" x14ac:dyDescent="0.25"/>
    <row r="50" spans="3:13" x14ac:dyDescent="0.25">
      <c r="C50" s="43" t="s">
        <v>21</v>
      </c>
      <c r="D50" s="44"/>
      <c r="E50" s="45"/>
      <c r="F50" s="45"/>
      <c r="G50" s="45"/>
      <c r="H50" s="21"/>
      <c r="I50" s="21"/>
      <c r="J50" s="21"/>
      <c r="K50" s="21"/>
      <c r="L50" s="21"/>
    </row>
    <row r="51" spans="3:13" x14ac:dyDescent="0.25">
      <c r="C51" s="21"/>
      <c r="G51" s="21"/>
      <c r="H51" s="21"/>
      <c r="I51" s="21"/>
      <c r="J51" s="21"/>
      <c r="K51" s="21"/>
      <c r="L51" s="21"/>
    </row>
    <row r="52" spans="3:13" x14ac:dyDescent="0.25">
      <c r="C52" s="21"/>
      <c r="G52" s="21"/>
      <c r="H52" s="21"/>
      <c r="I52" s="21"/>
      <c r="J52" s="21"/>
      <c r="K52" s="21"/>
      <c r="L52" s="21"/>
    </row>
    <row r="53" spans="3:13" ht="15.75" x14ac:dyDescent="0.25">
      <c r="C53" s="21"/>
      <c r="I53" s="46"/>
      <c r="J53" s="47"/>
      <c r="K53" s="47"/>
      <c r="L53" s="47"/>
      <c r="M53" s="47"/>
    </row>
    <row r="54" spans="3:13" ht="15.75" x14ac:dyDescent="0.25">
      <c r="C54" s="48" t="s">
        <v>22</v>
      </c>
      <c r="D54" s="48"/>
      <c r="E54" s="48"/>
      <c r="F54" s="48"/>
      <c r="G54" s="48"/>
      <c r="H54" s="48"/>
      <c r="I54" s="48"/>
      <c r="J54" s="48"/>
      <c r="K54" s="49"/>
    </row>
    <row r="55" spans="3:13" ht="15.75" x14ac:dyDescent="0.25">
      <c r="C55" s="50" t="s">
        <v>23</v>
      </c>
      <c r="D55" s="48"/>
      <c r="E55" s="48"/>
      <c r="F55" s="48"/>
      <c r="G55" s="48"/>
      <c r="H55" s="48"/>
      <c r="I55" s="48"/>
      <c r="J55" s="48"/>
      <c r="K55" s="49"/>
    </row>
  </sheetData>
  <mergeCells count="8">
    <mergeCell ref="L43:L46"/>
    <mergeCell ref="J53:M53"/>
    <mergeCell ref="C3:D3"/>
    <mergeCell ref="F3:I3"/>
    <mergeCell ref="K3:M3"/>
    <mergeCell ref="L10:L13"/>
    <mergeCell ref="L21:L24"/>
    <mergeCell ref="L32:L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</cp:lastModifiedBy>
  <dcterms:created xsi:type="dcterms:W3CDTF">2014-12-08T20:07:29Z</dcterms:created>
  <dcterms:modified xsi:type="dcterms:W3CDTF">2014-12-08T20:26:05Z</dcterms:modified>
</cp:coreProperties>
</file>