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2755" windowHeight="9750"/>
  </bookViews>
  <sheets>
    <sheet name="RDF 5° Band 2,30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75" i="1" l="1"/>
  <c r="I75" i="1"/>
  <c r="G75" i="1"/>
  <c r="F75" i="1"/>
  <c r="H74" i="1"/>
  <c r="H75" i="1" s="1"/>
  <c r="J75" i="1" s="1"/>
  <c r="C74" i="1"/>
  <c r="J73" i="1"/>
  <c r="C73" i="1"/>
  <c r="J72" i="1"/>
  <c r="C72" i="1"/>
  <c r="J71" i="1"/>
  <c r="C71" i="1"/>
  <c r="J70" i="1"/>
  <c r="C70" i="1"/>
  <c r="J69" i="1"/>
  <c r="C69" i="1"/>
  <c r="G66" i="1"/>
  <c r="B66" i="1"/>
  <c r="K63" i="1"/>
  <c r="I63" i="1"/>
  <c r="G63" i="1"/>
  <c r="F63" i="1"/>
  <c r="H62" i="1"/>
  <c r="J62" i="1" s="1"/>
  <c r="C62" i="1"/>
  <c r="J61" i="1"/>
  <c r="C61" i="1"/>
  <c r="J60" i="1"/>
  <c r="C60" i="1"/>
  <c r="J59" i="1"/>
  <c r="C59" i="1"/>
  <c r="J58" i="1"/>
  <c r="C58" i="1"/>
  <c r="J57" i="1"/>
  <c r="C57" i="1"/>
  <c r="G54" i="1"/>
  <c r="B54" i="1"/>
  <c r="K51" i="1"/>
  <c r="I51" i="1"/>
  <c r="G51" i="1"/>
  <c r="F51" i="1"/>
  <c r="H50" i="1"/>
  <c r="H51" i="1" s="1"/>
  <c r="C50" i="1"/>
  <c r="J49" i="1"/>
  <c r="C49" i="1"/>
  <c r="J48" i="1"/>
  <c r="C48" i="1"/>
  <c r="J47" i="1"/>
  <c r="C47" i="1"/>
  <c r="J46" i="1"/>
  <c r="C46" i="1"/>
  <c r="J45" i="1"/>
  <c r="C45" i="1"/>
  <c r="G42" i="1"/>
  <c r="B42" i="1"/>
  <c r="K39" i="1"/>
  <c r="I39" i="1"/>
  <c r="G39" i="1"/>
  <c r="F39" i="1"/>
  <c r="J38" i="1"/>
  <c r="C38" i="1"/>
  <c r="J37" i="1"/>
  <c r="C37" i="1"/>
  <c r="J36" i="1"/>
  <c r="C36" i="1"/>
  <c r="H35" i="1"/>
  <c r="J35" i="1" s="1"/>
  <c r="C35" i="1"/>
  <c r="J34" i="1"/>
  <c r="C34" i="1"/>
  <c r="J33" i="1"/>
  <c r="C33" i="1"/>
  <c r="G30" i="1"/>
  <c r="B30" i="1"/>
  <c r="K27" i="1"/>
  <c r="I27" i="1"/>
  <c r="G27" i="1"/>
  <c r="F27" i="1"/>
  <c r="J26" i="1"/>
  <c r="C26" i="1"/>
  <c r="J25" i="1"/>
  <c r="C25" i="1"/>
  <c r="H24" i="1"/>
  <c r="H27" i="1" s="1"/>
  <c r="C24" i="1"/>
  <c r="J23" i="1"/>
  <c r="C23" i="1"/>
  <c r="J22" i="1"/>
  <c r="C22" i="1"/>
  <c r="J21" i="1"/>
  <c r="C21" i="1"/>
  <c r="G18" i="1"/>
  <c r="B18" i="1"/>
  <c r="K15" i="1"/>
  <c r="I15" i="1"/>
  <c r="G15" i="1"/>
  <c r="F15" i="1"/>
  <c r="J14" i="1"/>
  <c r="C14" i="1"/>
  <c r="J13" i="1"/>
  <c r="C13" i="1"/>
  <c r="H12" i="1"/>
  <c r="J12" i="1" s="1"/>
  <c r="C12" i="1"/>
  <c r="J11" i="1"/>
  <c r="C11" i="1"/>
  <c r="J10" i="1"/>
  <c r="C10" i="1"/>
  <c r="J9" i="1"/>
  <c r="C9" i="1"/>
  <c r="G6" i="1"/>
  <c r="B6" i="1"/>
  <c r="J27" i="1" l="1"/>
  <c r="J24" i="1"/>
  <c r="J51" i="1"/>
  <c r="H39" i="1"/>
  <c r="J39" i="1" s="1"/>
  <c r="J74" i="1"/>
  <c r="H15" i="1"/>
  <c r="J15" i="1" s="1"/>
  <c r="J50" i="1"/>
  <c r="H63" i="1"/>
  <c r="J63" i="1" s="1"/>
</calcChain>
</file>

<file path=xl/sharedStrings.xml><?xml version="1.0" encoding="utf-8"?>
<sst xmlns="http://schemas.openxmlformats.org/spreadsheetml/2006/main" count="80" uniqueCount="30">
  <si>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</si>
  <si>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</si>
  <si>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</si>
  <si>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</si>
  <si>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5° KLASSE BANDSTOTEN</t>
  </si>
  <si>
    <t xml:space="preserve">        KLEIN</t>
  </si>
  <si>
    <t>datum:</t>
  </si>
  <si>
    <t>6 &amp; 7/12/2014</t>
  </si>
  <si>
    <t>Lokaal:</t>
  </si>
  <si>
    <t>KBC Ons Huis</t>
  </si>
  <si>
    <t xml:space="preserve">District : </t>
  </si>
  <si>
    <t>DENDERSTREEK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</si>
  <si>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</si>
  <si>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</si>
  <si>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</si>
  <si>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</si>
  <si>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</si>
  <si>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</si>
  <si>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</si>
  <si>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</si>
  <si>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</si>
  <si>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MG</t>
  </si>
  <si>
    <t>( 3/5 PROM)</t>
  </si>
  <si>
    <t>NS</t>
  </si>
  <si>
    <t>( 4/5 MG)</t>
  </si>
  <si>
    <t>OG</t>
  </si>
  <si>
    <t>(3/5 MG)</t>
  </si>
  <si>
    <r>
      <t xml:space="preserve">BOSTOEN Kris (STER) </t>
    </r>
    <r>
      <rPr>
        <i/>
        <sz val="12"/>
        <color indexed="8"/>
        <rFont val="Arial"/>
        <family val="2"/>
      </rPr>
      <t xml:space="preserve">speelt de Gewestelijke Finale in het weekend </t>
    </r>
  </si>
  <si>
    <r>
      <rPr>
        <i/>
        <sz val="12"/>
        <color indexed="8"/>
        <rFont val="Arial"/>
        <family val="2"/>
      </rPr>
      <t xml:space="preserve">van </t>
    </r>
    <r>
      <rPr>
        <b/>
        <i/>
        <sz val="12"/>
        <color indexed="8"/>
        <rFont val="Arial"/>
        <family val="2"/>
      </rPr>
      <t xml:space="preserve">14 &amp; 15 maart  </t>
    </r>
    <r>
      <rPr>
        <i/>
        <sz val="12"/>
        <color indexed="8"/>
        <rFont val="Arial"/>
        <family val="2"/>
      </rPr>
      <t xml:space="preserve">in het district </t>
    </r>
    <r>
      <rPr>
        <b/>
        <i/>
        <sz val="12"/>
        <color indexed="8"/>
        <rFont val="Arial"/>
        <family val="2"/>
      </rPr>
      <t>Zuid-West Vlaanderen.</t>
    </r>
  </si>
  <si>
    <t>Wedstrijdleiding: Mangelinckx 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</si>
</sst>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indexed="8"/>
      <name val="Arial"/>
      <family val="2"/>
    </font>
    <font>
      <b/>
      <sz val="11"/>
      <color theme="1"/>
      <name val="Arial"/>
      <family val="2"/>
    </font>
    <font>
      <b/>
      <i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4" fillId="2" borderId="2" xfId="0" applyFont="1" applyFill="1" applyBorder="1"/>
    <xf numFmtId="0" fontId="3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5" fillId="2" borderId="0" xfId="0" applyFont="1" applyFill="1" applyBorder="1"/>
    <xf numFmtId="0" fontId="0" fillId="2" borderId="5" xfId="0" applyFill="1" applyBorder="1"/>
    <xf numFmtId="0" fontId="0" fillId="2" borderId="0" xfId="0" applyFill="1" applyBorder="1" applyAlignment="1">
      <alignment horizontal="left"/>
    </xf>
    <xf numFmtId="0" fontId="7" fillId="2" borderId="0" xfId="0" applyFont="1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9" fillId="0" borderId="9" xfId="0" applyFont="1" applyBorder="1"/>
    <xf numFmtId="0" fontId="9" fillId="0" borderId="9" xfId="0" applyFont="1" applyBorder="1" applyAlignment="1">
      <alignment horizontal="left"/>
    </xf>
    <xf numFmtId="0" fontId="9" fillId="0" borderId="9" xfId="0" quotePrefix="1" applyFont="1" applyBorder="1"/>
    <xf numFmtId="0" fontId="10" fillId="2" borderId="10" xfId="0" applyFont="1" applyFill="1" applyBorder="1"/>
    <xf numFmtId="0" fontId="10" fillId="2" borderId="1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1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3" fillId="0" borderId="10" xfId="0" applyFont="1" applyBorder="1" applyAlignment="1">
      <alignment horizontal="center"/>
    </xf>
    <xf numFmtId="2" fontId="13" fillId="0" borderId="10" xfId="0" applyNumberFormat="1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2" fillId="0" borderId="14" xfId="0" applyFont="1" applyBorder="1" applyAlignment="1">
      <alignment horizontal="center"/>
    </xf>
    <xf numFmtId="15" fontId="5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14" fontId="16" fillId="0" borderId="0" xfId="0" applyNumberFormat="1" applyFont="1" applyAlignment="1"/>
    <xf numFmtId="0" fontId="4" fillId="0" borderId="0" xfId="0" applyFont="1" applyAlignment="1"/>
    <xf numFmtId="0" fontId="17" fillId="0" borderId="0" xfId="0" applyFont="1"/>
    <xf numFmtId="0" fontId="18" fillId="0" borderId="0" xfId="0" applyFont="1"/>
    <xf numFmtId="0" fontId="20" fillId="0" borderId="0" xfId="0" applyFont="1"/>
    <xf numFmtId="0" fontId="21" fillId="0" borderId="0" xfId="0" applyFont="1"/>
    <xf numFmtId="0" fontId="14" fillId="0" borderId="0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82</xdr:row>
      <xdr:rowOff>9525</xdr:rowOff>
    </xdr:from>
    <xdr:to>
      <xdr:col>12</xdr:col>
      <xdr:colOff>193675</xdr:colOff>
      <xdr:row>85</xdr:row>
      <xdr:rowOff>114300</xdr:rowOff>
    </xdr:to>
    <xdr:sp macro="" textlink="">
      <xdr:nvSpPr>
        <xdr:cNvPr id="3" name="Rectangle 16"/>
        <xdr:cNvSpPr>
          <a:spLocks noChangeArrowheads="1"/>
        </xdr:cNvSpPr>
      </xdr:nvSpPr>
      <xdr:spPr bwMode="auto">
        <a:xfrm>
          <a:off x="28575" y="13106400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5° klasse Bandstoten KB-  8 december 2014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4-15/UITSLAGEN/VERBEKEN/DF/uitslag%20districtfinales%20bandstoten%20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6"/>
      <sheetName val="distrf5"/>
      <sheetName val="distrf4"/>
      <sheetName val="distrf3"/>
      <sheetName val="distrf2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  <cell r="D105" t="str">
            <v>NS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  <cell r="D147" t="str">
            <v>NS</v>
          </cell>
        </row>
        <row r="148">
          <cell r="A148">
            <v>1170</v>
          </cell>
          <cell r="B148" t="str">
            <v>TEMMERMAN Dirk</v>
          </cell>
          <cell r="C148" t="str">
            <v>SMA</v>
          </cell>
          <cell r="D148" t="str">
            <v>NS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  <cell r="D217" t="str">
            <v>NS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  <cell r="D218" t="str">
            <v>NS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  <cell r="D219" t="str">
            <v>NS</v>
          </cell>
        </row>
        <row r="220">
          <cell r="B220" t="str">
            <v>DEPOORTER Mieke</v>
          </cell>
          <cell r="C220" t="str">
            <v>GS</v>
          </cell>
          <cell r="D220" t="str">
            <v>NS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  <cell r="D264" t="str">
            <v>NS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  <cell r="D281" t="str">
            <v>NS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  <cell r="D330" t="str">
            <v>NS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  <cell r="D332" t="str">
            <v>NS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  <cell r="D333" t="str">
            <v>NS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  <cell r="D373" t="str">
            <v>NS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  <cell r="D374" t="str">
            <v>NS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  <cell r="D375" t="str">
            <v>NS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Pasel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  <cell r="D412" t="str">
            <v>NS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  <cell r="D413" t="str">
            <v>NS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  <cell r="D441" t="str">
            <v>NS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  <cell r="D483" t="str">
            <v>NS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  <cell r="D514" t="str">
            <v>NS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  <cell r="D544" t="str">
            <v>NS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  <cell r="D545" t="str">
            <v>NS</v>
          </cell>
        </row>
        <row r="546">
          <cell r="A546">
            <v>1058</v>
          </cell>
          <cell r="B546" t="str">
            <v>VERMEERSCH Dave</v>
          </cell>
          <cell r="D546" t="str">
            <v>NS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  <cell r="D554" t="str">
            <v>NS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  <cell r="D589" t="str">
            <v>NS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  <cell r="D612" t="str">
            <v>NS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  <cell r="D613" t="str">
            <v>NS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topLeftCell="A54" zoomScaleNormal="100" workbookViewId="0">
      <selection activeCell="L88" sqref="L88"/>
    </sheetView>
  </sheetViews>
  <sheetFormatPr defaultRowHeight="15" x14ac:dyDescent="0.25"/>
  <cols>
    <col min="1" max="1" width="9.5703125" customWidth="1"/>
    <col min="2" max="2" width="3.140625" style="17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44" t="s">
        <v>7</v>
      </c>
      <c r="D3" s="44"/>
      <c r="E3" s="11" t="s">
        <v>8</v>
      </c>
      <c r="F3" s="45" t="s">
        <v>9</v>
      </c>
      <c r="G3" s="45"/>
      <c r="H3" s="45"/>
      <c r="I3" s="45"/>
      <c r="J3" s="12" t="s">
        <v>10</v>
      </c>
      <c r="K3" s="46" t="s">
        <v>11</v>
      </c>
      <c r="L3" s="46"/>
      <c r="M3" s="47"/>
    </row>
    <row r="4" spans="1:14" ht="3.75" customHeight="1" x14ac:dyDescent="0.25">
      <c r="A4" s="13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4" ht="5.25" customHeight="1" x14ac:dyDescent="0.25"/>
    <row r="6" spans="1:14" x14ac:dyDescent="0.25">
      <c r="A6" s="18" t="s">
        <v>12</v>
      </c>
      <c r="B6" s="19" t="str">
        <f>VLOOKUP(L6,[1]LEDEN!A$1:E$65536,2,FALSE)</f>
        <v>TEMMERMAN Dirk</v>
      </c>
      <c r="C6" s="18"/>
      <c r="D6" s="18"/>
      <c r="E6" s="38" t="s">
        <v>23</v>
      </c>
      <c r="F6" s="18" t="s">
        <v>13</v>
      </c>
      <c r="G6" s="20" t="str">
        <f>VLOOKUP(L6,[1]LEDEN!A$1:E$65536,3,FALSE)</f>
        <v>SMA</v>
      </c>
      <c r="H6" s="20"/>
      <c r="I6" s="18"/>
      <c r="J6" s="18"/>
      <c r="K6" s="18"/>
      <c r="L6" s="21">
        <v>1170</v>
      </c>
    </row>
    <row r="7" spans="1:14" ht="6" customHeight="1" x14ac:dyDescent="0.25"/>
    <row r="8" spans="1:14" x14ac:dyDescent="0.25">
      <c r="F8" s="22" t="s">
        <v>14</v>
      </c>
      <c r="G8" s="23" t="s">
        <v>15</v>
      </c>
      <c r="H8" s="23">
        <v>2.2999999999999998</v>
      </c>
      <c r="I8" s="24" t="s">
        <v>16</v>
      </c>
      <c r="J8" s="25" t="s">
        <v>17</v>
      </c>
      <c r="K8" s="23" t="s">
        <v>18</v>
      </c>
      <c r="L8" s="23" t="s">
        <v>19</v>
      </c>
    </row>
    <row r="9" spans="1:14" ht="15" customHeight="1" x14ac:dyDescent="0.25">
      <c r="B9" s="26">
        <v>1</v>
      </c>
      <c r="C9" s="27" t="str">
        <f>VLOOKUP(N9,[1]LEDEN!A$1:E$65536,2,FALSE)</f>
        <v>ROGIERS Marc</v>
      </c>
      <c r="D9" s="28"/>
      <c r="E9" s="28"/>
      <c r="F9" s="26">
        <v>2</v>
      </c>
      <c r="G9" s="26"/>
      <c r="H9" s="26">
        <v>30</v>
      </c>
      <c r="I9" s="26">
        <v>23</v>
      </c>
      <c r="J9" s="29">
        <f t="shared" ref="J9:J15" si="0">ROUNDDOWN(H9/I9,2)</f>
        <v>1.3</v>
      </c>
      <c r="K9" s="26">
        <v>6</v>
      </c>
      <c r="L9" s="30"/>
      <c r="N9">
        <v>9417</v>
      </c>
    </row>
    <row r="10" spans="1:14" ht="15" customHeight="1" x14ac:dyDescent="0.25">
      <c r="B10" s="26">
        <v>2</v>
      </c>
      <c r="C10" s="27" t="str">
        <f>VLOOKUP(N10,[1]LEDEN!A$1:E$65536,2,FALSE)</f>
        <v>BOSTOEN Kris</v>
      </c>
      <c r="D10" s="28"/>
      <c r="E10" s="28"/>
      <c r="F10" s="26">
        <v>0</v>
      </c>
      <c r="G10" s="26"/>
      <c r="H10" s="26">
        <v>29</v>
      </c>
      <c r="I10" s="26">
        <v>16</v>
      </c>
      <c r="J10" s="29">
        <f t="shared" si="0"/>
        <v>1.81</v>
      </c>
      <c r="K10" s="26">
        <v>7</v>
      </c>
      <c r="L10" s="43">
        <v>1</v>
      </c>
      <c r="N10">
        <v>9221</v>
      </c>
    </row>
    <row r="11" spans="1:14" ht="15" customHeight="1" x14ac:dyDescent="0.25">
      <c r="B11" s="26">
        <v>3</v>
      </c>
      <c r="C11" s="27" t="str">
        <f>VLOOKUP(N11,[1]LEDEN!A$1:E$65536,2,FALSE)</f>
        <v xml:space="preserve">DE RUYVER Stefaan </v>
      </c>
      <c r="D11" s="28"/>
      <c r="E11" s="28"/>
      <c r="F11" s="26">
        <v>2</v>
      </c>
      <c r="G11" s="26"/>
      <c r="H11" s="26">
        <v>30</v>
      </c>
      <c r="I11" s="26">
        <v>23</v>
      </c>
      <c r="J11" s="29">
        <f t="shared" si="0"/>
        <v>1.3</v>
      </c>
      <c r="K11" s="26">
        <v>7</v>
      </c>
      <c r="L11" s="43"/>
      <c r="N11">
        <v>4378</v>
      </c>
    </row>
    <row r="12" spans="1:14" ht="15" hidden="1" customHeight="1" x14ac:dyDescent="0.25">
      <c r="B12" s="26">
        <v>4</v>
      </c>
      <c r="C12" s="27" t="e">
        <f>VLOOKUP(N12,[1]LEDEN!A$1:E$65536,2,FALSE)</f>
        <v>#N/A</v>
      </c>
      <c r="D12" s="28"/>
      <c r="E12" s="28"/>
      <c r="F12" s="26"/>
      <c r="G12" s="26"/>
      <c r="H12" s="26">
        <f>G12/8*7</f>
        <v>0</v>
      </c>
      <c r="I12" s="26"/>
      <c r="J12" s="29" t="e">
        <f t="shared" si="0"/>
        <v>#DIV/0!</v>
      </c>
      <c r="K12" s="26"/>
      <c r="L12" s="43"/>
    </row>
    <row r="13" spans="1:14" ht="15" customHeight="1" x14ac:dyDescent="0.25">
      <c r="B13" s="26">
        <v>4</v>
      </c>
      <c r="C13" s="27" t="str">
        <f>VLOOKUP(N13,[1]LEDEN!A$1:E$65536,2,FALSE)</f>
        <v>DE BECK Clery</v>
      </c>
      <c r="D13" s="28"/>
      <c r="E13" s="28"/>
      <c r="F13" s="26">
        <v>2</v>
      </c>
      <c r="G13" s="26"/>
      <c r="H13" s="26">
        <v>30</v>
      </c>
      <c r="I13" s="26">
        <v>16</v>
      </c>
      <c r="J13" s="29">
        <f t="shared" si="0"/>
        <v>1.87</v>
      </c>
      <c r="K13" s="26">
        <v>7</v>
      </c>
      <c r="L13" s="43"/>
      <c r="N13">
        <v>9063</v>
      </c>
    </row>
    <row r="14" spans="1:14" ht="15" customHeight="1" x14ac:dyDescent="0.25">
      <c r="B14" s="26">
        <v>5</v>
      </c>
      <c r="C14" s="27" t="str">
        <f>VLOOKUP(N14,[1]LEDEN!A$1:E$65536,2,FALSE)</f>
        <v>VANDENHENDE John</v>
      </c>
      <c r="D14" s="28"/>
      <c r="E14" s="28"/>
      <c r="F14" s="26">
        <v>2</v>
      </c>
      <c r="G14" s="26"/>
      <c r="H14" s="26">
        <v>30</v>
      </c>
      <c r="I14" s="26">
        <v>17</v>
      </c>
      <c r="J14" s="29">
        <f t="shared" si="0"/>
        <v>1.76</v>
      </c>
      <c r="K14" s="26">
        <v>9</v>
      </c>
      <c r="L14" s="43"/>
      <c r="N14">
        <v>8871</v>
      </c>
    </row>
    <row r="15" spans="1:14" ht="15" customHeight="1" x14ac:dyDescent="0.25">
      <c r="A15" s="31"/>
      <c r="B15" s="32"/>
      <c r="C15" s="31"/>
      <c r="D15" s="54" t="s">
        <v>22</v>
      </c>
      <c r="E15" s="42" t="s">
        <v>20</v>
      </c>
      <c r="F15" s="33">
        <f>SUM(F9:F14)</f>
        <v>8</v>
      </c>
      <c r="G15" s="33">
        <f>SUM(G9:G14)</f>
        <v>0</v>
      </c>
      <c r="H15" s="33">
        <f>SUM(H9:H14)</f>
        <v>149</v>
      </c>
      <c r="I15" s="33">
        <f>SUM(I9:I14)</f>
        <v>95</v>
      </c>
      <c r="J15" s="34">
        <f t="shared" si="0"/>
        <v>1.56</v>
      </c>
      <c r="K15" s="33">
        <f>MAX(K9:K14)</f>
        <v>9</v>
      </c>
      <c r="L15" s="40" t="s">
        <v>21</v>
      </c>
      <c r="M15" s="35"/>
    </row>
    <row r="16" spans="1:14" ht="8.25" customHeight="1" thickBot="1" x14ac:dyDescent="0.3">
      <c r="A16" s="36"/>
      <c r="B16" s="37"/>
      <c r="C16" s="36"/>
      <c r="D16" s="36"/>
      <c r="E16" s="36"/>
      <c r="F16" s="36"/>
      <c r="G16" s="36"/>
      <c r="H16" s="36"/>
      <c r="I16" s="36"/>
      <c r="J16" s="36"/>
      <c r="K16" s="36"/>
      <c r="L16" s="36"/>
    </row>
    <row r="17" spans="1:14" ht="7.5" customHeight="1" x14ac:dyDescent="0.25"/>
    <row r="18" spans="1:14" x14ac:dyDescent="0.25">
      <c r="A18" s="18" t="s">
        <v>12</v>
      </c>
      <c r="B18" s="19" t="str">
        <f>VLOOKUP(L18,[1]LEDEN!A$1:E$65536,2,FALSE)</f>
        <v>BOSTOEN Kris</v>
      </c>
      <c r="C18" s="18"/>
      <c r="D18" s="18"/>
      <c r="E18" s="18"/>
      <c r="F18" s="18" t="s">
        <v>13</v>
      </c>
      <c r="G18" s="20" t="str">
        <f>VLOOKUP(L18,[1]LEDEN!A$1:E$65536,3,FALSE)</f>
        <v>STER</v>
      </c>
      <c r="H18" s="20"/>
      <c r="I18" s="18"/>
      <c r="J18" s="18"/>
      <c r="K18" s="18"/>
      <c r="L18" s="21">
        <v>9221</v>
      </c>
    </row>
    <row r="19" spans="1:14" ht="6" customHeight="1" x14ac:dyDescent="0.25"/>
    <row r="20" spans="1:14" x14ac:dyDescent="0.25">
      <c r="F20" s="23" t="s">
        <v>14</v>
      </c>
      <c r="G20" s="23" t="s">
        <v>15</v>
      </c>
      <c r="H20" s="23">
        <v>2.2999999999999998</v>
      </c>
      <c r="I20" s="23" t="s">
        <v>16</v>
      </c>
      <c r="J20" s="25" t="s">
        <v>17</v>
      </c>
      <c r="K20" s="23" t="s">
        <v>18</v>
      </c>
      <c r="L20" s="23" t="s">
        <v>19</v>
      </c>
    </row>
    <row r="21" spans="1:14" x14ac:dyDescent="0.25">
      <c r="B21" s="26">
        <v>1</v>
      </c>
      <c r="C21" s="27" t="str">
        <f>VLOOKUP(N21,[1]LEDEN!A$1:E$65536,2,FALSE)</f>
        <v>VANDENHENDE John</v>
      </c>
      <c r="D21" s="28"/>
      <c r="E21" s="28"/>
      <c r="F21" s="26">
        <v>0</v>
      </c>
      <c r="G21" s="26"/>
      <c r="H21" s="26">
        <v>18</v>
      </c>
      <c r="I21" s="26">
        <v>27</v>
      </c>
      <c r="J21" s="29">
        <f t="shared" ref="J21:J27" si="1">ROUNDDOWN(H21/I21,2)</f>
        <v>0.66</v>
      </c>
      <c r="K21" s="26">
        <v>3</v>
      </c>
      <c r="L21" s="30"/>
      <c r="N21">
        <v>8871</v>
      </c>
    </row>
    <row r="22" spans="1:14" x14ac:dyDescent="0.25">
      <c r="B22" s="26">
        <v>2</v>
      </c>
      <c r="C22" s="27" t="str">
        <f>VLOOKUP(N22,[1]LEDEN!A$1:E$65536,2,FALSE)</f>
        <v>TEMMERMAN Dirk</v>
      </c>
      <c r="D22" s="28"/>
      <c r="E22" s="28"/>
      <c r="F22" s="26">
        <v>2</v>
      </c>
      <c r="G22" s="26"/>
      <c r="H22" s="26">
        <v>30</v>
      </c>
      <c r="I22" s="26">
        <v>16</v>
      </c>
      <c r="J22" s="29">
        <f t="shared" si="1"/>
        <v>1.87</v>
      </c>
      <c r="K22" s="26">
        <v>4</v>
      </c>
      <c r="L22" s="43">
        <v>2</v>
      </c>
      <c r="N22">
        <v>1170</v>
      </c>
    </row>
    <row r="23" spans="1:14" x14ac:dyDescent="0.25">
      <c r="B23" s="26">
        <v>3</v>
      </c>
      <c r="C23" s="27" t="str">
        <f>VLOOKUP(N23,[1]LEDEN!A$1:E$65536,2,FALSE)</f>
        <v>DE BECK Clery</v>
      </c>
      <c r="D23" s="28"/>
      <c r="E23" s="28"/>
      <c r="F23" s="26">
        <v>2</v>
      </c>
      <c r="G23" s="26"/>
      <c r="H23" s="26">
        <v>30</v>
      </c>
      <c r="I23" s="26">
        <v>23</v>
      </c>
      <c r="J23" s="29">
        <f t="shared" si="1"/>
        <v>1.3</v>
      </c>
      <c r="K23" s="26">
        <v>5</v>
      </c>
      <c r="L23" s="43"/>
      <c r="N23">
        <v>9063</v>
      </c>
    </row>
    <row r="24" spans="1:14" hidden="1" x14ac:dyDescent="0.25">
      <c r="B24" s="26"/>
      <c r="C24" s="27" t="e">
        <f>VLOOKUP(N24,[1]LEDEN!A$1:E$65536,2,FALSE)</f>
        <v>#N/A</v>
      </c>
      <c r="D24" s="28"/>
      <c r="E24" s="28"/>
      <c r="F24" s="26"/>
      <c r="G24" s="26"/>
      <c r="H24" s="26">
        <f>G24/8*7</f>
        <v>0</v>
      </c>
      <c r="I24" s="26"/>
      <c r="J24" s="29" t="e">
        <f t="shared" si="1"/>
        <v>#DIV/0!</v>
      </c>
      <c r="K24" s="26"/>
      <c r="L24" s="43"/>
    </row>
    <row r="25" spans="1:14" x14ac:dyDescent="0.25">
      <c r="B25" s="26">
        <v>4</v>
      </c>
      <c r="C25" s="27" t="str">
        <f>VLOOKUP(N25,[1]LEDEN!A$1:E$65536,2,FALSE)</f>
        <v xml:space="preserve">DE RUYVER Stefaan </v>
      </c>
      <c r="D25" s="28"/>
      <c r="E25" s="28"/>
      <c r="F25" s="26">
        <v>2</v>
      </c>
      <c r="G25" s="26"/>
      <c r="H25" s="26">
        <v>30</v>
      </c>
      <c r="I25" s="26">
        <v>18</v>
      </c>
      <c r="J25" s="29">
        <f t="shared" si="1"/>
        <v>1.66</v>
      </c>
      <c r="K25" s="26">
        <v>5</v>
      </c>
      <c r="L25" s="43"/>
      <c r="N25">
        <v>4378</v>
      </c>
    </row>
    <row r="26" spans="1:14" x14ac:dyDescent="0.25">
      <c r="B26" s="26">
        <v>5</v>
      </c>
      <c r="C26" s="27" t="str">
        <f>VLOOKUP(N26,[1]LEDEN!A$1:E$65536,2,FALSE)</f>
        <v>ROGIERS Marc</v>
      </c>
      <c r="D26" s="28"/>
      <c r="E26" s="28"/>
      <c r="F26" s="26">
        <v>2</v>
      </c>
      <c r="G26" s="26"/>
      <c r="H26" s="26">
        <v>30</v>
      </c>
      <c r="I26" s="26">
        <v>23</v>
      </c>
      <c r="J26" s="29">
        <f t="shared" si="1"/>
        <v>1.3</v>
      </c>
      <c r="K26" s="26">
        <v>7</v>
      </c>
      <c r="L26" s="43"/>
      <c r="N26">
        <v>9417</v>
      </c>
    </row>
    <row r="27" spans="1:14" x14ac:dyDescent="0.25">
      <c r="A27" s="31"/>
      <c r="B27" s="32"/>
      <c r="C27" s="31"/>
      <c r="D27" s="41" t="s">
        <v>24</v>
      </c>
      <c r="E27" s="42" t="s">
        <v>20</v>
      </c>
      <c r="F27" s="33">
        <f>SUM(F21:F26)</f>
        <v>8</v>
      </c>
      <c r="G27" s="33">
        <f>SUM(G21:G26)</f>
        <v>0</v>
      </c>
      <c r="H27" s="33">
        <f>SUM(H21:H26)</f>
        <v>138</v>
      </c>
      <c r="I27" s="33">
        <f>SUM(I21:I26)</f>
        <v>107</v>
      </c>
      <c r="J27" s="34">
        <f t="shared" si="1"/>
        <v>1.28</v>
      </c>
      <c r="K27" s="33">
        <f>MAX(K21:K26)</f>
        <v>7</v>
      </c>
      <c r="L27" s="39" t="s">
        <v>25</v>
      </c>
    </row>
    <row r="28" spans="1:14" ht="7.5" customHeight="1" thickBot="1" x14ac:dyDescent="0.3">
      <c r="A28" s="36"/>
      <c r="B28" s="37"/>
      <c r="C28" s="36"/>
      <c r="D28" s="36"/>
      <c r="E28" s="36"/>
      <c r="F28" s="36"/>
      <c r="G28" s="36"/>
      <c r="H28" s="36"/>
      <c r="I28" s="36"/>
      <c r="J28" s="36"/>
      <c r="K28" s="36"/>
      <c r="L28" s="36"/>
    </row>
    <row r="29" spans="1:14" ht="3.75" customHeight="1" x14ac:dyDescent="0.25"/>
    <row r="30" spans="1:14" x14ac:dyDescent="0.25">
      <c r="A30" s="18" t="s">
        <v>12</v>
      </c>
      <c r="B30" s="19" t="str">
        <f>VLOOKUP(L30,[1]LEDEN!A$1:E$65536,2,FALSE)</f>
        <v>VANDENHENDE John</v>
      </c>
      <c r="C30" s="18"/>
      <c r="D30" s="18"/>
      <c r="E30" s="18"/>
      <c r="F30" s="18" t="s">
        <v>13</v>
      </c>
      <c r="G30" s="20" t="str">
        <f>VLOOKUP(L30,[1]LEDEN!A$1:E$65536,3,FALSE)</f>
        <v>KOH</v>
      </c>
      <c r="H30" s="20"/>
      <c r="I30" s="18"/>
      <c r="J30" s="18"/>
      <c r="K30" s="18"/>
      <c r="L30" s="21">
        <v>8871</v>
      </c>
    </row>
    <row r="31" spans="1:14" ht="7.5" customHeight="1" x14ac:dyDescent="0.25"/>
    <row r="32" spans="1:14" x14ac:dyDescent="0.25">
      <c r="F32" s="22" t="s">
        <v>14</v>
      </c>
      <c r="G32" s="23" t="s">
        <v>15</v>
      </c>
      <c r="H32" s="23">
        <v>2.2999999999999998</v>
      </c>
      <c r="I32" s="24" t="s">
        <v>16</v>
      </c>
      <c r="J32" s="25" t="s">
        <v>17</v>
      </c>
      <c r="K32" s="23" t="s">
        <v>18</v>
      </c>
      <c r="L32" s="23" t="s">
        <v>19</v>
      </c>
    </row>
    <row r="33" spans="1:14" x14ac:dyDescent="0.25">
      <c r="B33" s="26">
        <v>1</v>
      </c>
      <c r="C33" s="27" t="str">
        <f>VLOOKUP(N33,[1]LEDEN!A$1:E$65536,2,FALSE)</f>
        <v>BOSTOEN Kris</v>
      </c>
      <c r="D33" s="28"/>
      <c r="E33" s="28"/>
      <c r="F33" s="26">
        <v>2</v>
      </c>
      <c r="G33" s="26"/>
      <c r="H33" s="26">
        <v>30</v>
      </c>
      <c r="I33" s="26">
        <v>27</v>
      </c>
      <c r="J33" s="29">
        <f t="shared" ref="J33:J39" si="2">ROUNDDOWN(H33/I33,2)</f>
        <v>1.1100000000000001</v>
      </c>
      <c r="K33" s="26">
        <v>7</v>
      </c>
      <c r="L33" s="30"/>
      <c r="N33">
        <v>9221</v>
      </c>
    </row>
    <row r="34" spans="1:14" x14ac:dyDescent="0.25">
      <c r="B34" s="26">
        <v>2</v>
      </c>
      <c r="C34" s="27" t="str">
        <f>VLOOKUP(N34,[1]LEDEN!A$1:E$65536,2,FALSE)</f>
        <v xml:space="preserve">DE RUYVER Stefaan </v>
      </c>
      <c r="D34" s="28"/>
      <c r="E34" s="28"/>
      <c r="F34" s="26">
        <v>2</v>
      </c>
      <c r="G34" s="26"/>
      <c r="H34" s="26">
        <v>30</v>
      </c>
      <c r="I34" s="26">
        <v>20</v>
      </c>
      <c r="J34" s="29">
        <f t="shared" si="2"/>
        <v>1.5</v>
      </c>
      <c r="K34" s="26">
        <v>6</v>
      </c>
      <c r="L34" s="43">
        <v>3</v>
      </c>
      <c r="N34">
        <v>4378</v>
      </c>
    </row>
    <row r="35" spans="1:14" hidden="1" x14ac:dyDescent="0.25">
      <c r="B35" s="26">
        <v>3</v>
      </c>
      <c r="C35" s="27" t="e">
        <f>VLOOKUP(N35,[1]LEDEN!A$1:E$65536,2,FALSE)</f>
        <v>#N/A</v>
      </c>
      <c r="D35" s="28"/>
      <c r="E35" s="28"/>
      <c r="F35" s="26"/>
      <c r="G35" s="26"/>
      <c r="H35" s="26">
        <f>G35/8*7</f>
        <v>0</v>
      </c>
      <c r="I35" s="26"/>
      <c r="J35" s="29" t="e">
        <f t="shared" si="2"/>
        <v>#DIV/0!</v>
      </c>
      <c r="K35" s="26"/>
      <c r="L35" s="43"/>
    </row>
    <row r="36" spans="1:14" x14ac:dyDescent="0.25">
      <c r="B36" s="26">
        <v>3</v>
      </c>
      <c r="C36" s="27" t="str">
        <f>VLOOKUP(N36,[1]LEDEN!A$1:E$65536,2,FALSE)</f>
        <v>ROGIERS Marc</v>
      </c>
      <c r="D36" s="28"/>
      <c r="E36" s="28"/>
      <c r="F36" s="26">
        <v>2</v>
      </c>
      <c r="G36" s="26"/>
      <c r="H36" s="26">
        <v>30</v>
      </c>
      <c r="I36" s="26">
        <v>31</v>
      </c>
      <c r="J36" s="29">
        <f t="shared" si="2"/>
        <v>0.96</v>
      </c>
      <c r="K36" s="26">
        <v>4</v>
      </c>
      <c r="L36" s="43"/>
      <c r="N36">
        <v>9417</v>
      </c>
    </row>
    <row r="37" spans="1:14" x14ac:dyDescent="0.25">
      <c r="B37" s="26">
        <v>4</v>
      </c>
      <c r="C37" s="27" t="str">
        <f>VLOOKUP(N37,[1]LEDEN!A$1:E$65536,2,FALSE)</f>
        <v>DE BECK Clery</v>
      </c>
      <c r="D37" s="28"/>
      <c r="E37" s="28"/>
      <c r="F37" s="26">
        <v>1</v>
      </c>
      <c r="G37" s="26"/>
      <c r="H37" s="26">
        <v>30</v>
      </c>
      <c r="I37" s="26">
        <v>22</v>
      </c>
      <c r="J37" s="29">
        <f t="shared" si="2"/>
        <v>1.36</v>
      </c>
      <c r="K37" s="26">
        <v>12</v>
      </c>
      <c r="L37" s="43"/>
      <c r="N37">
        <v>9063</v>
      </c>
    </row>
    <row r="38" spans="1:14" x14ac:dyDescent="0.25">
      <c r="B38" s="26">
        <v>5</v>
      </c>
      <c r="C38" s="27" t="str">
        <f>VLOOKUP(N38,[1]LEDEN!A$1:E$65536,2,FALSE)</f>
        <v>TEMMERMAN Dirk</v>
      </c>
      <c r="D38" s="28"/>
      <c r="E38" s="28"/>
      <c r="F38" s="26">
        <v>0</v>
      </c>
      <c r="G38" s="26"/>
      <c r="H38" s="26">
        <v>10</v>
      </c>
      <c r="I38" s="26">
        <v>16</v>
      </c>
      <c r="J38" s="29">
        <f t="shared" si="2"/>
        <v>0.62</v>
      </c>
      <c r="K38" s="26">
        <v>5</v>
      </c>
      <c r="L38" s="43"/>
      <c r="N38">
        <v>1170</v>
      </c>
    </row>
    <row r="39" spans="1:14" x14ac:dyDescent="0.25">
      <c r="A39" s="31"/>
      <c r="B39" s="32"/>
      <c r="C39" s="31"/>
      <c r="D39" s="31"/>
      <c r="E39" s="31" t="s">
        <v>20</v>
      </c>
      <c r="F39" s="33">
        <f>SUM(F33:F38)</f>
        <v>7</v>
      </c>
      <c r="G39" s="33">
        <f>SUM(G33:G38)</f>
        <v>0</v>
      </c>
      <c r="H39" s="33">
        <f>SUM(H33:H38)</f>
        <v>130</v>
      </c>
      <c r="I39" s="33">
        <f>SUM(I33:I38)</f>
        <v>116</v>
      </c>
      <c r="J39" s="34">
        <f t="shared" si="2"/>
        <v>1.1200000000000001</v>
      </c>
      <c r="K39" s="33">
        <f>MAX(K33:K38)</f>
        <v>12</v>
      </c>
      <c r="L39" s="39" t="s">
        <v>25</v>
      </c>
    </row>
    <row r="40" spans="1:14" ht="6.75" customHeight="1" thickBot="1" x14ac:dyDescent="0.3">
      <c r="A40" s="36"/>
      <c r="B40" s="37"/>
      <c r="C40" s="36"/>
      <c r="D40" s="36"/>
      <c r="E40" s="36"/>
      <c r="F40" s="36"/>
      <c r="G40" s="36"/>
      <c r="H40" s="36"/>
      <c r="I40" s="36"/>
      <c r="J40" s="36"/>
      <c r="K40" s="36"/>
      <c r="L40" s="36"/>
    </row>
    <row r="41" spans="1:14" ht="6" customHeight="1" x14ac:dyDescent="0.25"/>
    <row r="42" spans="1:14" ht="13.5" customHeight="1" x14ac:dyDescent="0.25">
      <c r="A42" s="18" t="s">
        <v>12</v>
      </c>
      <c r="B42" s="19" t="str">
        <f>VLOOKUP(L42,[1]LEDEN!A$1:E$65536,2,FALSE)</f>
        <v>DE BECK Clery</v>
      </c>
      <c r="C42" s="18"/>
      <c r="D42" s="18"/>
      <c r="E42" s="18"/>
      <c r="F42" s="18" t="s">
        <v>13</v>
      </c>
      <c r="G42" s="20" t="str">
        <f>VLOOKUP(L42,[1]LEDEN!A$1:E$65536,3,FALSE)</f>
        <v>KOH</v>
      </c>
      <c r="H42" s="20"/>
      <c r="I42" s="18"/>
      <c r="J42" s="18"/>
      <c r="K42" s="18"/>
      <c r="L42" s="21">
        <v>9063</v>
      </c>
    </row>
    <row r="44" spans="1:14" x14ac:dyDescent="0.25">
      <c r="F44" s="22" t="s">
        <v>14</v>
      </c>
      <c r="G44" s="23" t="s">
        <v>15</v>
      </c>
      <c r="H44" s="23">
        <v>2.2999999999999998</v>
      </c>
      <c r="I44" s="24" t="s">
        <v>16</v>
      </c>
      <c r="J44" s="25" t="s">
        <v>17</v>
      </c>
      <c r="K44" s="23" t="s">
        <v>18</v>
      </c>
      <c r="L44" s="23" t="s">
        <v>19</v>
      </c>
    </row>
    <row r="45" spans="1:14" x14ac:dyDescent="0.25">
      <c r="B45" s="26">
        <v>1</v>
      </c>
      <c r="C45" s="27" t="str">
        <f>VLOOKUP(N45,[1]LEDEN!A$1:E$65536,2,FALSE)</f>
        <v xml:space="preserve">DE RUYVER Stefaan </v>
      </c>
      <c r="D45" s="28"/>
      <c r="E45" s="28"/>
      <c r="F45" s="26">
        <v>2</v>
      </c>
      <c r="G45" s="26"/>
      <c r="H45" s="26">
        <v>30</v>
      </c>
      <c r="I45" s="26">
        <v>21</v>
      </c>
      <c r="J45" s="29">
        <f t="shared" ref="J45:J51" si="3">ROUNDDOWN(H45/I45,2)</f>
        <v>1.42</v>
      </c>
      <c r="K45" s="26">
        <v>5</v>
      </c>
      <c r="L45" s="30"/>
      <c r="N45">
        <v>4378</v>
      </c>
    </row>
    <row r="46" spans="1:14" x14ac:dyDescent="0.25">
      <c r="B46" s="26">
        <v>2</v>
      </c>
      <c r="C46" s="27" t="str">
        <f>VLOOKUP(N46,[1]LEDEN!A$1:E$65536,2,FALSE)</f>
        <v>ROGIERS Marc</v>
      </c>
      <c r="D46" s="28"/>
      <c r="E46" s="28"/>
      <c r="F46" s="26">
        <v>2</v>
      </c>
      <c r="G46" s="26"/>
      <c r="H46" s="26">
        <v>30</v>
      </c>
      <c r="I46" s="26">
        <v>29</v>
      </c>
      <c r="J46" s="29">
        <f t="shared" si="3"/>
        <v>1.03</v>
      </c>
      <c r="K46" s="26">
        <v>6</v>
      </c>
      <c r="L46" s="43">
        <v>4</v>
      </c>
      <c r="N46">
        <v>9417</v>
      </c>
    </row>
    <row r="47" spans="1:14" x14ac:dyDescent="0.25">
      <c r="B47" s="26">
        <v>3</v>
      </c>
      <c r="C47" s="27" t="str">
        <f>VLOOKUP(N47,[1]LEDEN!A$1:E$65536,2,FALSE)</f>
        <v>BOSTOEN Kris</v>
      </c>
      <c r="D47" s="28"/>
      <c r="E47" s="28"/>
      <c r="F47" s="26">
        <v>0</v>
      </c>
      <c r="G47" s="26"/>
      <c r="H47" s="26">
        <v>16</v>
      </c>
      <c r="I47" s="26">
        <v>23</v>
      </c>
      <c r="J47" s="29">
        <f t="shared" si="3"/>
        <v>0.69</v>
      </c>
      <c r="K47" s="26">
        <v>3</v>
      </c>
      <c r="L47" s="43"/>
      <c r="N47">
        <v>9221</v>
      </c>
    </row>
    <row r="48" spans="1:14" x14ac:dyDescent="0.25">
      <c r="B48" s="26">
        <v>4</v>
      </c>
      <c r="C48" s="27" t="str">
        <f>VLOOKUP(N48,[1]LEDEN!A$1:E$65536,2,FALSE)</f>
        <v>TEMMERMAN Dirk</v>
      </c>
      <c r="D48" s="28"/>
      <c r="E48" s="28"/>
      <c r="F48" s="26">
        <v>0</v>
      </c>
      <c r="G48" s="26"/>
      <c r="H48" s="26">
        <v>27</v>
      </c>
      <c r="I48" s="26">
        <v>16</v>
      </c>
      <c r="J48" s="29">
        <f t="shared" si="3"/>
        <v>1.68</v>
      </c>
      <c r="K48" s="26">
        <v>7</v>
      </c>
      <c r="L48" s="43"/>
      <c r="N48">
        <v>1170</v>
      </c>
    </row>
    <row r="49" spans="1:14" x14ac:dyDescent="0.25">
      <c r="B49" s="26">
        <v>5</v>
      </c>
      <c r="C49" s="27" t="str">
        <f>VLOOKUP(N49,[1]LEDEN!A$1:E$65536,2,FALSE)</f>
        <v>VANDENHENDE John</v>
      </c>
      <c r="D49" s="28"/>
      <c r="E49" s="28"/>
      <c r="F49" s="26">
        <v>1</v>
      </c>
      <c r="G49" s="26"/>
      <c r="H49" s="26">
        <v>30</v>
      </c>
      <c r="I49" s="26">
        <v>22</v>
      </c>
      <c r="J49" s="29">
        <f t="shared" si="3"/>
        <v>1.36</v>
      </c>
      <c r="K49" s="26">
        <v>7</v>
      </c>
      <c r="L49" s="43"/>
      <c r="N49">
        <v>8871</v>
      </c>
    </row>
    <row r="50" spans="1:14" hidden="1" x14ac:dyDescent="0.25">
      <c r="B50" s="26">
        <v>5</v>
      </c>
      <c r="C50" s="27" t="e">
        <f>VLOOKUP(N50,[1]LEDEN!A$1:E$65536,2,FALSE)</f>
        <v>#N/A</v>
      </c>
      <c r="D50" s="28"/>
      <c r="E50" s="28"/>
      <c r="F50" s="26"/>
      <c r="G50" s="26"/>
      <c r="H50" s="26">
        <f>G50/8*7</f>
        <v>0</v>
      </c>
      <c r="I50" s="26"/>
      <c r="J50" s="29" t="e">
        <f t="shared" si="3"/>
        <v>#DIV/0!</v>
      </c>
      <c r="K50" s="26"/>
      <c r="L50" s="43"/>
    </row>
    <row r="51" spans="1:14" x14ac:dyDescent="0.25">
      <c r="A51" s="31"/>
      <c r="B51" s="32"/>
      <c r="C51" s="31"/>
      <c r="D51" s="41" t="s">
        <v>26</v>
      </c>
      <c r="E51" s="31" t="s">
        <v>20</v>
      </c>
      <c r="F51" s="33">
        <f>SUM(F45:F50)</f>
        <v>5</v>
      </c>
      <c r="G51" s="33">
        <f>SUM(G45:G50)</f>
        <v>0</v>
      </c>
      <c r="H51" s="33">
        <f>SUM(H45:H50)</f>
        <v>133</v>
      </c>
      <c r="I51" s="33">
        <f>SUM(I45:I50)</f>
        <v>111</v>
      </c>
      <c r="J51" s="34">
        <f t="shared" si="3"/>
        <v>1.19</v>
      </c>
      <c r="K51" s="33">
        <f>MAX(K45:K50)</f>
        <v>7</v>
      </c>
      <c r="L51" s="39" t="s">
        <v>25</v>
      </c>
    </row>
    <row r="52" spans="1:14" ht="4.5" customHeight="1" thickBot="1" x14ac:dyDescent="0.3">
      <c r="A52" s="36"/>
      <c r="B52" s="37"/>
      <c r="C52" s="36"/>
      <c r="D52" s="36"/>
      <c r="E52" s="36"/>
      <c r="F52" s="36"/>
      <c r="G52" s="36"/>
      <c r="H52" s="36"/>
      <c r="I52" s="36"/>
      <c r="J52" s="36"/>
      <c r="K52" s="36"/>
      <c r="L52" s="36"/>
    </row>
    <row r="53" spans="1:14" ht="6" customHeight="1" x14ac:dyDescent="0.25"/>
    <row r="54" spans="1:14" x14ac:dyDescent="0.25">
      <c r="A54" s="18" t="s">
        <v>12</v>
      </c>
      <c r="B54" s="19" t="str">
        <f>VLOOKUP(L54,[1]LEDEN!A$1:E$65536,2,FALSE)</f>
        <v>ROGIERS Marc</v>
      </c>
      <c r="C54" s="18"/>
      <c r="D54" s="18"/>
      <c r="E54" s="38" t="s">
        <v>23</v>
      </c>
      <c r="F54" s="18" t="s">
        <v>13</v>
      </c>
      <c r="G54" s="20" t="str">
        <f>VLOOKUP(L54,[1]LEDEN!A$1:E$65536,3,FALSE)</f>
        <v>SMA</v>
      </c>
      <c r="H54" s="20"/>
      <c r="I54" s="18"/>
      <c r="J54" s="18"/>
      <c r="K54" s="18"/>
      <c r="L54" s="21">
        <v>9417</v>
      </c>
    </row>
    <row r="55" spans="1:14" ht="6.75" customHeight="1" x14ac:dyDescent="0.25"/>
    <row r="56" spans="1:14" x14ac:dyDescent="0.25">
      <c r="F56" s="22" t="s">
        <v>14</v>
      </c>
      <c r="G56" s="23" t="s">
        <v>15</v>
      </c>
      <c r="H56" s="23">
        <v>2.2999999999999998</v>
      </c>
      <c r="I56" s="24" t="s">
        <v>16</v>
      </c>
      <c r="J56" s="25" t="s">
        <v>17</v>
      </c>
      <c r="K56" s="23" t="s">
        <v>18</v>
      </c>
      <c r="L56" s="23" t="s">
        <v>19</v>
      </c>
    </row>
    <row r="57" spans="1:14" x14ac:dyDescent="0.25">
      <c r="B57" s="26">
        <v>1</v>
      </c>
      <c r="C57" s="27" t="str">
        <f>VLOOKUP(N57,[1]LEDEN!A$1:E$65536,2,FALSE)</f>
        <v>TEMMERMAN Dirk</v>
      </c>
      <c r="D57" s="28"/>
      <c r="E57" s="28"/>
      <c r="F57" s="26">
        <v>0</v>
      </c>
      <c r="G57" s="26"/>
      <c r="H57" s="26">
        <v>24</v>
      </c>
      <c r="I57" s="26">
        <v>23</v>
      </c>
      <c r="J57" s="29">
        <f t="shared" ref="J57:J63" si="4">ROUNDDOWN(H57/I57,2)</f>
        <v>1.04</v>
      </c>
      <c r="K57" s="26">
        <v>3</v>
      </c>
      <c r="L57" s="30"/>
      <c r="N57">
        <v>1170</v>
      </c>
    </row>
    <row r="58" spans="1:14" x14ac:dyDescent="0.25">
      <c r="B58" s="26">
        <v>2</v>
      </c>
      <c r="C58" s="27" t="str">
        <f>VLOOKUP(N58,[1]LEDEN!A$1:E$65536,2,FALSE)</f>
        <v>DE BECK Clery</v>
      </c>
      <c r="D58" s="28"/>
      <c r="E58" s="28"/>
      <c r="F58" s="26">
        <v>0</v>
      </c>
      <c r="G58" s="26"/>
      <c r="H58" s="26">
        <v>15</v>
      </c>
      <c r="I58" s="26">
        <v>29</v>
      </c>
      <c r="J58" s="29">
        <f t="shared" si="4"/>
        <v>0.51</v>
      </c>
      <c r="K58" s="26">
        <v>2</v>
      </c>
      <c r="L58" s="43">
        <v>5</v>
      </c>
      <c r="N58">
        <v>9063</v>
      </c>
    </row>
    <row r="59" spans="1:14" x14ac:dyDescent="0.25">
      <c r="B59" s="26">
        <v>3</v>
      </c>
      <c r="C59" s="27" t="str">
        <f>VLOOKUP(N59,[1]LEDEN!A$1:E$65536,2,FALSE)</f>
        <v>VANDENHENDE John</v>
      </c>
      <c r="D59" s="28"/>
      <c r="E59" s="28"/>
      <c r="F59" s="26">
        <v>0</v>
      </c>
      <c r="G59" s="26"/>
      <c r="H59" s="26">
        <v>25</v>
      </c>
      <c r="I59" s="26">
        <v>31</v>
      </c>
      <c r="J59" s="29">
        <f t="shared" si="4"/>
        <v>0.8</v>
      </c>
      <c r="K59" s="26">
        <v>3</v>
      </c>
      <c r="L59" s="43"/>
      <c r="N59">
        <v>8871</v>
      </c>
    </row>
    <row r="60" spans="1:14" x14ac:dyDescent="0.25">
      <c r="B60" s="26">
        <v>4</v>
      </c>
      <c r="C60" s="27" t="str">
        <f>VLOOKUP(N60,[1]LEDEN!A$1:E$65536,2,FALSE)</f>
        <v xml:space="preserve">DE RUYVER Stefaan </v>
      </c>
      <c r="D60" s="28"/>
      <c r="E60" s="28"/>
      <c r="F60" s="26">
        <v>2</v>
      </c>
      <c r="G60" s="26"/>
      <c r="H60" s="26">
        <v>30</v>
      </c>
      <c r="I60" s="26">
        <v>16</v>
      </c>
      <c r="J60" s="29">
        <f t="shared" si="4"/>
        <v>1.87</v>
      </c>
      <c r="K60" s="26">
        <v>7</v>
      </c>
      <c r="L60" s="43"/>
      <c r="N60">
        <v>4378</v>
      </c>
    </row>
    <row r="61" spans="1:14" x14ac:dyDescent="0.25">
      <c r="B61" s="26">
        <v>5</v>
      </c>
      <c r="C61" s="27" t="str">
        <f>VLOOKUP(N61,[1]LEDEN!A$1:E$65536,2,FALSE)</f>
        <v>BOSTOEN Kris</v>
      </c>
      <c r="D61" s="28"/>
      <c r="E61" s="28"/>
      <c r="F61" s="26">
        <v>0</v>
      </c>
      <c r="G61" s="26"/>
      <c r="H61" s="26">
        <v>26</v>
      </c>
      <c r="I61" s="26">
        <v>23</v>
      </c>
      <c r="J61" s="29">
        <f t="shared" si="4"/>
        <v>1.1299999999999999</v>
      </c>
      <c r="K61" s="26">
        <v>4</v>
      </c>
      <c r="L61" s="43"/>
      <c r="N61">
        <v>9221</v>
      </c>
    </row>
    <row r="62" spans="1:14" hidden="1" x14ac:dyDescent="0.25">
      <c r="B62" s="26">
        <v>5</v>
      </c>
      <c r="C62" s="27" t="e">
        <f>VLOOKUP(N62,[1]LEDEN!A$1:E$65536,2,FALSE)</f>
        <v>#N/A</v>
      </c>
      <c r="D62" s="28"/>
      <c r="E62" s="28"/>
      <c r="F62" s="26"/>
      <c r="G62" s="26"/>
      <c r="H62" s="26">
        <f>G62/8*7</f>
        <v>0</v>
      </c>
      <c r="I62" s="26"/>
      <c r="J62" s="29" t="e">
        <f t="shared" si="4"/>
        <v>#DIV/0!</v>
      </c>
      <c r="K62" s="26"/>
      <c r="L62" s="43"/>
    </row>
    <row r="63" spans="1:14" x14ac:dyDescent="0.25">
      <c r="A63" s="31"/>
      <c r="B63" s="32"/>
      <c r="C63" s="31"/>
      <c r="D63" s="31"/>
      <c r="E63" s="31" t="s">
        <v>20</v>
      </c>
      <c r="F63" s="33">
        <f>SUM(F57:F62)</f>
        <v>2</v>
      </c>
      <c r="G63" s="33">
        <f>SUM(G57:G62)</f>
        <v>0</v>
      </c>
      <c r="H63" s="33">
        <f>SUM(H57:H62)</f>
        <v>120</v>
      </c>
      <c r="I63" s="33">
        <f>SUM(I57:I62)</f>
        <v>122</v>
      </c>
      <c r="J63" s="34">
        <f t="shared" si="4"/>
        <v>0.98</v>
      </c>
      <c r="K63" s="33">
        <f>MAX(K57:K62)</f>
        <v>7</v>
      </c>
      <c r="L63" s="39" t="s">
        <v>25</v>
      </c>
    </row>
    <row r="64" spans="1:14" ht="8.25" customHeight="1" thickBot="1" x14ac:dyDescent="0.3">
      <c r="A64" s="36"/>
      <c r="B64" s="37"/>
      <c r="C64" s="36"/>
      <c r="D64" s="36"/>
      <c r="E64" s="36"/>
      <c r="F64" s="36"/>
      <c r="G64" s="36"/>
      <c r="H64" s="36"/>
      <c r="I64" s="36"/>
      <c r="J64" s="36"/>
      <c r="K64" s="36"/>
      <c r="L64" s="36"/>
    </row>
    <row r="65" spans="1:14" ht="6" customHeight="1" x14ac:dyDescent="0.25"/>
    <row r="66" spans="1:14" x14ac:dyDescent="0.25">
      <c r="A66" s="18" t="s">
        <v>12</v>
      </c>
      <c r="B66" s="19" t="str">
        <f>VLOOKUP(L66,[1]LEDEN!A$1:E$65536,2,FALSE)</f>
        <v xml:space="preserve">DE RUYVER Stefaan </v>
      </c>
      <c r="C66" s="18"/>
      <c r="D66" s="18"/>
      <c r="E66" s="18"/>
      <c r="F66" s="18" t="s">
        <v>13</v>
      </c>
      <c r="G66" s="20" t="str">
        <f>VLOOKUP(L66,[1]LEDEN!A$1:E$65536,3,FALSE)</f>
        <v>KOH</v>
      </c>
      <c r="H66" s="20"/>
      <c r="I66" s="18"/>
      <c r="J66" s="18"/>
      <c r="K66" s="18"/>
      <c r="L66" s="21">
        <v>4378</v>
      </c>
    </row>
    <row r="67" spans="1:14" ht="6.75" customHeight="1" x14ac:dyDescent="0.25"/>
    <row r="68" spans="1:14" x14ac:dyDescent="0.25">
      <c r="F68" s="22" t="s">
        <v>14</v>
      </c>
      <c r="G68" s="23" t="s">
        <v>15</v>
      </c>
      <c r="H68" s="23">
        <v>2.2999999999999998</v>
      </c>
      <c r="I68" s="24" t="s">
        <v>16</v>
      </c>
      <c r="J68" s="25" t="s">
        <v>17</v>
      </c>
      <c r="K68" s="23" t="s">
        <v>18</v>
      </c>
      <c r="L68" s="23" t="s">
        <v>19</v>
      </c>
    </row>
    <row r="69" spans="1:14" x14ac:dyDescent="0.25">
      <c r="B69" s="26">
        <v>1</v>
      </c>
      <c r="C69" s="27" t="str">
        <f>VLOOKUP(N69,[1]LEDEN!A$1:E$65536,2,FALSE)</f>
        <v>DE BECK Clery</v>
      </c>
      <c r="D69" s="28"/>
      <c r="E69" s="28"/>
      <c r="F69" s="26">
        <v>0</v>
      </c>
      <c r="G69" s="26"/>
      <c r="H69" s="26">
        <v>24</v>
      </c>
      <c r="I69" s="26">
        <v>21</v>
      </c>
      <c r="J69" s="29">
        <f t="shared" ref="J69:J75" si="5">ROUNDDOWN(H69/I69,2)</f>
        <v>1.1399999999999999</v>
      </c>
      <c r="K69" s="26">
        <v>7</v>
      </c>
      <c r="L69" s="30"/>
      <c r="N69">
        <v>9063</v>
      </c>
    </row>
    <row r="70" spans="1:14" x14ac:dyDescent="0.25">
      <c r="B70" s="26">
        <v>2</v>
      </c>
      <c r="C70" s="27" t="str">
        <f>VLOOKUP(N70,[1]LEDEN!A$1:E$65536,2,FALSE)</f>
        <v>VANDENHENDE John</v>
      </c>
      <c r="D70" s="28"/>
      <c r="E70" s="28"/>
      <c r="F70" s="26">
        <v>0</v>
      </c>
      <c r="G70" s="26"/>
      <c r="H70" s="26">
        <v>16</v>
      </c>
      <c r="I70" s="26">
        <v>20</v>
      </c>
      <c r="J70" s="29">
        <f t="shared" si="5"/>
        <v>0.8</v>
      </c>
      <c r="K70" s="26">
        <v>3</v>
      </c>
      <c r="L70" s="43">
        <v>6</v>
      </c>
      <c r="N70">
        <v>8871</v>
      </c>
    </row>
    <row r="71" spans="1:14" x14ac:dyDescent="0.25">
      <c r="B71" s="26">
        <v>3</v>
      </c>
      <c r="C71" s="27" t="str">
        <f>VLOOKUP(N71,[1]LEDEN!A$1:E$65536,2,FALSE)</f>
        <v>TEMMERMAN Dirk</v>
      </c>
      <c r="D71" s="28"/>
      <c r="E71" s="28"/>
      <c r="F71" s="26">
        <v>0</v>
      </c>
      <c r="G71" s="26"/>
      <c r="H71" s="26">
        <v>18</v>
      </c>
      <c r="I71" s="26">
        <v>23</v>
      </c>
      <c r="J71" s="29">
        <f t="shared" si="5"/>
        <v>0.78</v>
      </c>
      <c r="K71" s="26">
        <v>4</v>
      </c>
      <c r="L71" s="43"/>
      <c r="N71">
        <v>1170</v>
      </c>
    </row>
    <row r="72" spans="1:14" x14ac:dyDescent="0.25">
      <c r="B72" s="26">
        <v>4</v>
      </c>
      <c r="C72" s="27" t="str">
        <f>VLOOKUP(N72,[1]LEDEN!A$1:E$65536,2,FALSE)</f>
        <v>ROGIERS Marc</v>
      </c>
      <c r="D72" s="28"/>
      <c r="E72" s="28"/>
      <c r="F72" s="26">
        <v>0</v>
      </c>
      <c r="G72" s="26"/>
      <c r="H72" s="26">
        <v>10</v>
      </c>
      <c r="I72" s="26">
        <v>16</v>
      </c>
      <c r="J72" s="29">
        <f t="shared" si="5"/>
        <v>0.62</v>
      </c>
      <c r="K72" s="26">
        <v>3</v>
      </c>
      <c r="L72" s="43"/>
      <c r="N72">
        <v>9417</v>
      </c>
    </row>
    <row r="73" spans="1:14" x14ac:dyDescent="0.25">
      <c r="B73" s="26">
        <v>5</v>
      </c>
      <c r="C73" s="27" t="str">
        <f>VLOOKUP(N73,[1]LEDEN!A$1:E$65536,2,FALSE)</f>
        <v>BOSTOEN Kris</v>
      </c>
      <c r="D73" s="28"/>
      <c r="E73" s="28"/>
      <c r="F73" s="26">
        <v>0</v>
      </c>
      <c r="G73" s="26"/>
      <c r="H73" s="26">
        <v>14</v>
      </c>
      <c r="I73" s="26">
        <v>18</v>
      </c>
      <c r="J73" s="29">
        <f t="shared" si="5"/>
        <v>0.77</v>
      </c>
      <c r="K73" s="26">
        <v>3</v>
      </c>
      <c r="L73" s="43"/>
      <c r="N73">
        <v>9221</v>
      </c>
    </row>
    <row r="74" spans="1:14" hidden="1" x14ac:dyDescent="0.25">
      <c r="B74" s="26">
        <v>5</v>
      </c>
      <c r="C74" s="27" t="e">
        <f>VLOOKUP(N74,[1]LEDEN!A$1:E$65536,2,FALSE)</f>
        <v>#N/A</v>
      </c>
      <c r="D74" s="28"/>
      <c r="E74" s="28"/>
      <c r="F74" s="26"/>
      <c r="G74" s="26"/>
      <c r="H74" s="26">
        <f>G74/8*7</f>
        <v>0</v>
      </c>
      <c r="I74" s="26"/>
      <c r="J74" s="29" t="e">
        <f t="shared" si="5"/>
        <v>#DIV/0!</v>
      </c>
      <c r="K74" s="26"/>
      <c r="L74" s="43"/>
    </row>
    <row r="75" spans="1:14" x14ac:dyDescent="0.25">
      <c r="A75" s="31"/>
      <c r="B75" s="32"/>
      <c r="C75" s="31"/>
      <c r="D75" s="31"/>
      <c r="E75" s="31" t="s">
        <v>20</v>
      </c>
      <c r="F75" s="33">
        <f>SUM(F69:F74)</f>
        <v>0</v>
      </c>
      <c r="G75" s="33">
        <f>SUM(G69:G74)</f>
        <v>0</v>
      </c>
      <c r="H75" s="33">
        <f>SUM(H69:H74)</f>
        <v>82</v>
      </c>
      <c r="I75" s="33">
        <f>SUM(I69:I74)</f>
        <v>98</v>
      </c>
      <c r="J75" s="34">
        <f t="shared" si="5"/>
        <v>0.83</v>
      </c>
      <c r="K75" s="33">
        <f>MAX(K69:K74)</f>
        <v>7</v>
      </c>
      <c r="L75" s="39" t="s">
        <v>25</v>
      </c>
    </row>
    <row r="76" spans="1:14" ht="8.25" customHeight="1" thickBot="1" x14ac:dyDescent="0.3">
      <c r="A76" s="36"/>
      <c r="B76" s="37"/>
      <c r="C76" s="36"/>
      <c r="D76" s="36"/>
      <c r="E76" s="36"/>
      <c r="F76" s="36"/>
      <c r="G76" s="36"/>
      <c r="H76" s="36"/>
      <c r="I76" s="36"/>
      <c r="J76" s="36"/>
      <c r="K76" s="36"/>
      <c r="L76" s="36"/>
    </row>
    <row r="78" spans="1:14" x14ac:dyDescent="0.25">
      <c r="C78" s="48" t="s">
        <v>29</v>
      </c>
      <c r="D78" s="49"/>
      <c r="E78" s="50"/>
      <c r="F78" s="50"/>
      <c r="G78" s="50"/>
      <c r="H78" s="17"/>
      <c r="I78" s="17"/>
      <c r="J78" s="17"/>
      <c r="K78" s="17"/>
      <c r="L78" s="17"/>
    </row>
    <row r="79" spans="1:14" x14ac:dyDescent="0.25">
      <c r="C79" s="17"/>
      <c r="G79" s="17"/>
      <c r="H79" s="17"/>
      <c r="I79" s="17"/>
      <c r="J79" s="17"/>
      <c r="K79" s="17"/>
      <c r="L79" s="17"/>
    </row>
    <row r="80" spans="1:14" ht="15.75" x14ac:dyDescent="0.25">
      <c r="C80" s="51" t="s">
        <v>27</v>
      </c>
      <c r="D80" s="51"/>
      <c r="E80" s="51"/>
      <c r="F80" s="51"/>
      <c r="G80" s="51"/>
      <c r="H80" s="51"/>
      <c r="I80" s="51"/>
      <c r="J80" s="51"/>
      <c r="K80" s="52"/>
    </row>
    <row r="81" spans="3:11" ht="15.75" x14ac:dyDescent="0.25">
      <c r="C81" s="53" t="s">
        <v>28</v>
      </c>
      <c r="D81" s="51"/>
      <c r="E81" s="51"/>
      <c r="F81" s="51"/>
      <c r="G81" s="51"/>
      <c r="H81" s="51"/>
      <c r="I81" s="51"/>
      <c r="J81" s="51"/>
      <c r="K81" s="52"/>
    </row>
  </sheetData>
  <mergeCells count="9">
    <mergeCell ref="L34:L38"/>
    <mergeCell ref="C3:D3"/>
    <mergeCell ref="F3:I3"/>
    <mergeCell ref="K3:M3"/>
    <mergeCell ref="L10:L14"/>
    <mergeCell ref="L22:L26"/>
    <mergeCell ref="L46:L50"/>
    <mergeCell ref="L58:L62"/>
    <mergeCell ref="L70:L74"/>
  </mergeCells>
  <pageMargins left="0.7" right="0.7" top="0.75" bottom="0.75" header="0.3" footer="0.3"/>
  <pageSetup paperSize="9" scale="72" orientation="portrait" horizontalDpi="360" verticalDpi="360" r:id="rId1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RDF 5° Band 2,30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</cp:lastModifiedBy>
  <dcterms:created xsi:type="dcterms:W3CDTF">2014-12-08T20:13:09Z</dcterms:created>
  <dcterms:modified xsi:type="dcterms:W3CDTF">2014-12-08T20:25:16Z</dcterms:modified>
</cp:coreProperties>
</file>