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RDF 7° vrij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J33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H25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H12" i="1"/>
  <c r="J12" i="1" s="1"/>
  <c r="C12" i="1"/>
  <c r="J11" i="1"/>
  <c r="C11" i="1"/>
  <c r="J10" i="1"/>
  <c r="C10" i="1"/>
  <c r="J9" i="1"/>
  <c r="C9" i="1"/>
  <c r="G6" i="1"/>
  <c r="B6" i="1"/>
  <c r="H14" i="1" l="1"/>
  <c r="J14" i="1" s="1"/>
  <c r="J25" i="1"/>
  <c r="H47" i="1"/>
  <c r="J47" i="1" s="1"/>
  <c r="H36" i="1"/>
  <c r="J36" i="1" s="1"/>
  <c r="J23" i="1"/>
</calcChain>
</file>

<file path=xl/sharedStrings.xml><?xml version="1.0" encoding="utf-8"?>
<sst xmlns="http://schemas.openxmlformats.org/spreadsheetml/2006/main" count="55" uniqueCount="27">
  <si>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</si>
  <si>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</si>
  <si>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</si>
  <si>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</si>
  <si>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</si>
  <si>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</si>
  <si>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</si>
  <si>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Lokaal:</t>
  </si>
  <si>
    <t>KBC Ons Huis G'bergen</t>
  </si>
  <si>
    <t xml:space="preserve">District : </t>
  </si>
  <si>
    <t xml:space="preserve">Speler: </t>
  </si>
  <si>
    <t>NS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</si>
  <si>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</si>
  <si>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</si>
  <si>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</si>
  <si>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</si>
  <si>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</si>
  <si>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</si>
  <si>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</si>
  <si>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</si>
  <si>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DENDERSTREEK</t>
  </si>
  <si>
    <t>PROM</t>
  </si>
  <si>
    <t>MG</t>
  </si>
  <si>
    <t>OG</t>
  </si>
  <si>
    <t>Wedstrijdleiding: Mangelinckx Nico</t>
  </si>
  <si>
    <r>
      <t xml:space="preserve">VANDENHENDE John (KOH) </t>
    </r>
    <r>
      <rPr>
        <i/>
        <sz val="12"/>
        <color theme="1"/>
        <rFont val="Arial"/>
        <family val="2"/>
      </rPr>
      <t xml:space="preserve">speelt de Gewestelijke Finale in het weekend </t>
    </r>
  </si>
  <si>
    <r>
      <rPr>
        <i/>
        <sz val="12"/>
        <color theme="1"/>
        <rFont val="Arial"/>
        <family val="2"/>
      </rPr>
      <t xml:space="preserve">van </t>
    </r>
    <r>
      <rPr>
        <b/>
        <i/>
        <sz val="12"/>
        <color theme="1"/>
        <rFont val="Arial"/>
        <family val="2"/>
      </rPr>
      <t xml:space="preserve">27 &amp; 28 december 2014 </t>
    </r>
    <r>
      <rPr>
        <i/>
        <sz val="12"/>
        <color theme="1"/>
        <rFont val="Arial"/>
        <family val="2"/>
      </rPr>
      <t xml:space="preserve">in het district </t>
    </r>
    <r>
      <rPr>
        <b/>
        <i/>
        <sz val="12"/>
        <color theme="1"/>
        <rFont val="Arial"/>
        <family val="2"/>
      </rPr>
      <t>Zuid West-Vlaanderen.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</si>
</sst>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8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14" fontId="15" fillId="0" borderId="0" xfId="0" applyNumberFormat="1" applyFont="1" applyAlignment="1"/>
    <xf numFmtId="0" fontId="2" fillId="0" borderId="0" xfId="0" applyFont="1" applyAlignment="1"/>
    <xf numFmtId="0" fontId="16" fillId="0" borderId="0" xfId="0" applyFont="1"/>
    <xf numFmtId="0" fontId="17" fillId="0" borderId="0" xfId="0" applyFont="1"/>
    <xf numFmtId="0" fontId="19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60</xdr:row>
      <xdr:rowOff>9525</xdr:rowOff>
    </xdr:from>
    <xdr:to>
      <xdr:col>12</xdr:col>
      <xdr:colOff>336550</xdr:colOff>
      <xdr:row>63</xdr:row>
      <xdr:rowOff>114300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171450" y="92202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7° klasse vrijspel KB-  10 oktober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UITSLAGEN/VERBEKEN/DF/uitslag%20districtfinales%20vrijspel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2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TEMMERMAN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34" workbookViewId="0">
      <selection activeCell="D66" sqref="D66"/>
    </sheetView>
  </sheetViews>
  <sheetFormatPr defaultRowHeight="15" x14ac:dyDescent="0.25"/>
  <cols>
    <col min="1" max="1" width="9.5703125" customWidth="1"/>
    <col min="2" max="2" width="3.140625" style="19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41917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45" t="s">
        <v>20</v>
      </c>
      <c r="L3" s="45"/>
      <c r="M3" s="46"/>
    </row>
    <row r="4" spans="1:14" ht="3.75" customHeight="1" x14ac:dyDescent="0.25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4" ht="5.25" customHeight="1" x14ac:dyDescent="0.25"/>
    <row r="6" spans="1:14" x14ac:dyDescent="0.25">
      <c r="A6" s="20" t="s">
        <v>10</v>
      </c>
      <c r="B6" s="21" t="str">
        <f>VLOOKUP(L6,[1]LEDEN!A$1:E$65536,2,FALSE)</f>
        <v>TEMMERMAN Dirk</v>
      </c>
      <c r="C6" s="20"/>
      <c r="D6" s="20"/>
      <c r="E6" s="22" t="s">
        <v>11</v>
      </c>
      <c r="F6" s="20" t="s">
        <v>12</v>
      </c>
      <c r="G6" s="23" t="str">
        <f>VLOOKUP(L6,[1]LEDEN!A$1:E$65536,3,FALSE)</f>
        <v>SMA</v>
      </c>
      <c r="H6" s="23"/>
      <c r="I6" s="20"/>
      <c r="J6" s="20"/>
      <c r="K6" s="20"/>
      <c r="L6" s="24">
        <v>1170</v>
      </c>
    </row>
    <row r="7" spans="1:14" ht="6" customHeight="1" x14ac:dyDescent="0.25"/>
    <row r="8" spans="1:14" x14ac:dyDescent="0.25">
      <c r="F8" s="25" t="s">
        <v>13</v>
      </c>
      <c r="G8" s="26" t="s">
        <v>14</v>
      </c>
      <c r="H8" s="26">
        <v>2.2999999999999998</v>
      </c>
      <c r="I8" s="27" t="s">
        <v>15</v>
      </c>
      <c r="J8" s="28" t="s">
        <v>16</v>
      </c>
      <c r="K8" s="26" t="s">
        <v>17</v>
      </c>
      <c r="L8" s="26" t="s">
        <v>18</v>
      </c>
    </row>
    <row r="9" spans="1:14" ht="15" customHeight="1" x14ac:dyDescent="0.25">
      <c r="B9" s="29">
        <v>1</v>
      </c>
      <c r="C9" s="30" t="str">
        <f>VLOOKUP(N9,[1]LEDEN!A$1:E$65536,2,FALSE)</f>
        <v>VANDENHENDE John</v>
      </c>
      <c r="D9" s="31"/>
      <c r="E9" s="31"/>
      <c r="F9" s="29">
        <v>0</v>
      </c>
      <c r="G9" s="29"/>
      <c r="H9" s="29">
        <v>25</v>
      </c>
      <c r="I9" s="29">
        <v>15</v>
      </c>
      <c r="J9" s="32">
        <f t="shared" ref="J9:J14" si="0">ROUNDDOWN(H9/I9,2)</f>
        <v>1.66</v>
      </c>
      <c r="K9" s="29">
        <v>10</v>
      </c>
      <c r="L9" s="33"/>
      <c r="N9">
        <v>8871</v>
      </c>
    </row>
    <row r="10" spans="1:14" ht="15" customHeight="1" x14ac:dyDescent="0.25">
      <c r="B10" s="29">
        <v>2</v>
      </c>
      <c r="C10" s="30" t="str">
        <f>VLOOKUP(N10,[1]LEDEN!A$1:E$65536,2,FALSE)</f>
        <v>DE HERTOG Gert-Jan</v>
      </c>
      <c r="D10" s="31"/>
      <c r="E10" s="31"/>
      <c r="F10" s="29">
        <v>2</v>
      </c>
      <c r="G10" s="29"/>
      <c r="H10" s="29">
        <v>40</v>
      </c>
      <c r="I10" s="29">
        <v>15</v>
      </c>
      <c r="J10" s="32">
        <f t="shared" si="0"/>
        <v>2.66</v>
      </c>
      <c r="K10" s="29">
        <v>13</v>
      </c>
      <c r="L10" s="34">
        <v>1</v>
      </c>
      <c r="N10">
        <v>9055</v>
      </c>
    </row>
    <row r="11" spans="1:14" ht="15" customHeight="1" x14ac:dyDescent="0.25">
      <c r="B11" s="29">
        <v>3</v>
      </c>
      <c r="C11" s="30" t="str">
        <f>VLOOKUP(N11,[1]LEDEN!A$1:E$65536,2,FALSE)</f>
        <v xml:space="preserve">DE RUYVER Stefaan </v>
      </c>
      <c r="D11" s="31"/>
      <c r="E11" s="31"/>
      <c r="F11" s="29">
        <v>2</v>
      </c>
      <c r="G11" s="29"/>
      <c r="H11" s="29">
        <v>40</v>
      </c>
      <c r="I11" s="29">
        <v>13</v>
      </c>
      <c r="J11" s="32">
        <f t="shared" si="0"/>
        <v>3.07</v>
      </c>
      <c r="K11" s="29">
        <v>21</v>
      </c>
      <c r="L11" s="34"/>
      <c r="N11">
        <v>4378</v>
      </c>
    </row>
    <row r="12" spans="1:14" ht="15" hidden="1" customHeight="1" x14ac:dyDescent="0.25">
      <c r="B12" s="29">
        <v>4</v>
      </c>
      <c r="C12" s="30" t="e">
        <f>VLOOKUP(N12,[1]LEDEN!A$1:E$65536,2,FALSE)</f>
        <v>#N/A</v>
      </c>
      <c r="D12" s="31"/>
      <c r="E12" s="31"/>
      <c r="F12" s="29"/>
      <c r="G12" s="29"/>
      <c r="H12" s="29">
        <f>G12/8*7</f>
        <v>0</v>
      </c>
      <c r="I12" s="29"/>
      <c r="J12" s="32" t="e">
        <f t="shared" si="0"/>
        <v>#DIV/0!</v>
      </c>
      <c r="K12" s="29"/>
      <c r="L12" s="34"/>
    </row>
    <row r="13" spans="1:14" ht="15" customHeight="1" x14ac:dyDescent="0.25">
      <c r="B13" s="29">
        <v>4</v>
      </c>
      <c r="C13" s="30" t="str">
        <f>VLOOKUP(N13,[1]LEDEN!A$1:E$65536,2,FALSE)</f>
        <v>VANDENHENDE John</v>
      </c>
      <c r="D13" s="31"/>
      <c r="E13" s="31"/>
      <c r="F13" s="29">
        <v>2</v>
      </c>
      <c r="G13" s="29"/>
      <c r="H13" s="29">
        <v>40</v>
      </c>
      <c r="I13" s="29">
        <v>15</v>
      </c>
      <c r="J13" s="32">
        <f t="shared" si="0"/>
        <v>2.66</v>
      </c>
      <c r="K13" s="29">
        <v>14</v>
      </c>
      <c r="L13" s="34"/>
      <c r="N13">
        <v>8871</v>
      </c>
    </row>
    <row r="14" spans="1:14" ht="15" customHeight="1" x14ac:dyDescent="0.25">
      <c r="A14" s="35"/>
      <c r="B14" s="36"/>
      <c r="C14" s="35"/>
      <c r="D14" s="35"/>
      <c r="E14" s="35" t="s">
        <v>19</v>
      </c>
      <c r="F14" s="37">
        <f>SUM(F9:F13)</f>
        <v>6</v>
      </c>
      <c r="G14" s="37">
        <f>SUM(G9:G13)</f>
        <v>0</v>
      </c>
      <c r="H14" s="37">
        <f>SUM(H9:H13)</f>
        <v>145</v>
      </c>
      <c r="I14" s="37">
        <f>SUM(I9:I13)</f>
        <v>58</v>
      </c>
      <c r="J14" s="38">
        <f t="shared" si="0"/>
        <v>2.5</v>
      </c>
      <c r="K14" s="37">
        <f>MAX(K9:K13)</f>
        <v>21</v>
      </c>
      <c r="L14" s="39" t="s">
        <v>21</v>
      </c>
      <c r="M14" s="40"/>
    </row>
    <row r="15" spans="1:14" ht="8.25" customHeight="1" thickBot="1" x14ac:dyDescent="0.3">
      <c r="A15" s="41"/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4" ht="7.5" customHeight="1" x14ac:dyDescent="0.25"/>
    <row r="17" spans="1:14" x14ac:dyDescent="0.25">
      <c r="A17" s="20" t="s">
        <v>10</v>
      </c>
      <c r="B17" s="21" t="str">
        <f>VLOOKUP(L17,[1]LEDEN!A$1:E$65536,2,FALSE)</f>
        <v>VANDENHENDE John</v>
      </c>
      <c r="C17" s="20"/>
      <c r="D17" s="20"/>
      <c r="E17" s="20"/>
      <c r="F17" s="20" t="s">
        <v>12</v>
      </c>
      <c r="G17" s="23" t="str">
        <f>VLOOKUP(L17,[1]LEDEN!A$1:E$65536,3,FALSE)</f>
        <v>KOH</v>
      </c>
      <c r="H17" s="23"/>
      <c r="I17" s="20"/>
      <c r="J17" s="20"/>
      <c r="K17" s="20"/>
      <c r="L17" s="24">
        <v>8871</v>
      </c>
    </row>
    <row r="18" spans="1:14" ht="6" customHeight="1" x14ac:dyDescent="0.25"/>
    <row r="19" spans="1:14" x14ac:dyDescent="0.25">
      <c r="F19" s="26" t="s">
        <v>13</v>
      </c>
      <c r="G19" s="26" t="s">
        <v>14</v>
      </c>
      <c r="H19" s="26">
        <v>2.2999999999999998</v>
      </c>
      <c r="I19" s="26" t="s">
        <v>15</v>
      </c>
      <c r="J19" s="28" t="s">
        <v>16</v>
      </c>
      <c r="K19" s="26" t="s">
        <v>17</v>
      </c>
      <c r="L19" s="26" t="s">
        <v>18</v>
      </c>
    </row>
    <row r="20" spans="1:14" x14ac:dyDescent="0.25">
      <c r="B20" s="29">
        <v>1</v>
      </c>
      <c r="C20" s="30" t="str">
        <f>VLOOKUP(N20,[1]LEDEN!A$1:E$65536,2,FALSE)</f>
        <v>TEMMERMAN Dirk</v>
      </c>
      <c r="D20" s="31"/>
      <c r="E20" s="31"/>
      <c r="F20" s="29">
        <v>2</v>
      </c>
      <c r="G20" s="29"/>
      <c r="H20" s="29">
        <v>40</v>
      </c>
      <c r="I20" s="29">
        <v>15</v>
      </c>
      <c r="J20" s="32">
        <f t="shared" ref="J20:J25" si="1">ROUNDDOWN(H20/I20,2)</f>
        <v>2.66</v>
      </c>
      <c r="K20" s="29">
        <v>8</v>
      </c>
      <c r="L20" s="33"/>
      <c r="N20">
        <v>1170</v>
      </c>
    </row>
    <row r="21" spans="1:14" x14ac:dyDescent="0.25">
      <c r="B21" s="29">
        <v>2</v>
      </c>
      <c r="C21" s="30" t="str">
        <f>VLOOKUP(N21,[1]LEDEN!A$1:E$65536,2,FALSE)</f>
        <v xml:space="preserve">DE RUYVER Stefaan </v>
      </c>
      <c r="D21" s="31"/>
      <c r="E21" s="31"/>
      <c r="F21" s="29">
        <v>2</v>
      </c>
      <c r="G21" s="29"/>
      <c r="H21" s="29">
        <v>40</v>
      </c>
      <c r="I21" s="29">
        <v>17</v>
      </c>
      <c r="J21" s="32">
        <f t="shared" si="1"/>
        <v>2.35</v>
      </c>
      <c r="K21" s="29">
        <v>10</v>
      </c>
      <c r="L21" s="34">
        <v>2</v>
      </c>
      <c r="N21">
        <v>4378</v>
      </c>
    </row>
    <row r="22" spans="1:14" x14ac:dyDescent="0.25">
      <c r="B22" s="29">
        <v>3</v>
      </c>
      <c r="C22" s="30" t="str">
        <f>VLOOKUP(N22,[1]LEDEN!A$1:E$65536,2,FALSE)</f>
        <v>DE HERTOG Gert-Jan</v>
      </c>
      <c r="D22" s="31"/>
      <c r="E22" s="31"/>
      <c r="F22" s="29">
        <v>2</v>
      </c>
      <c r="G22" s="29"/>
      <c r="H22" s="29">
        <v>40</v>
      </c>
      <c r="I22" s="29">
        <v>19</v>
      </c>
      <c r="J22" s="32">
        <f t="shared" si="1"/>
        <v>2.1</v>
      </c>
      <c r="K22" s="29">
        <v>7</v>
      </c>
      <c r="L22" s="34"/>
      <c r="N22">
        <v>9055</v>
      </c>
    </row>
    <row r="23" spans="1:14" hidden="1" x14ac:dyDescent="0.25">
      <c r="B23" s="29"/>
      <c r="C23" s="30" t="e">
        <f>VLOOKUP(N23,[1]LEDEN!A$1:E$65536,2,FALSE)</f>
        <v>#N/A</v>
      </c>
      <c r="D23" s="31"/>
      <c r="E23" s="31"/>
      <c r="F23" s="29"/>
      <c r="G23" s="29"/>
      <c r="H23" s="29">
        <f>G23/8*7</f>
        <v>0</v>
      </c>
      <c r="I23" s="29"/>
      <c r="J23" s="32" t="e">
        <f t="shared" si="1"/>
        <v>#DIV/0!</v>
      </c>
      <c r="K23" s="29"/>
      <c r="L23" s="34"/>
    </row>
    <row r="24" spans="1:14" x14ac:dyDescent="0.25">
      <c r="B24" s="29">
        <v>4</v>
      </c>
      <c r="C24" s="30" t="str">
        <f>VLOOKUP(N24,[1]LEDEN!A$1:E$65536,2,FALSE)</f>
        <v>TEMMERMAN Dirk</v>
      </c>
      <c r="D24" s="31"/>
      <c r="E24" s="31"/>
      <c r="F24" s="29">
        <v>0</v>
      </c>
      <c r="G24" s="29"/>
      <c r="H24" s="29">
        <v>37</v>
      </c>
      <c r="I24" s="29">
        <v>15</v>
      </c>
      <c r="J24" s="32">
        <f t="shared" si="1"/>
        <v>2.46</v>
      </c>
      <c r="K24" s="29">
        <v>8</v>
      </c>
      <c r="L24" s="34"/>
      <c r="N24">
        <v>1170</v>
      </c>
    </row>
    <row r="25" spans="1:14" x14ac:dyDescent="0.25">
      <c r="A25" s="35"/>
      <c r="B25" s="36"/>
      <c r="C25" s="35"/>
      <c r="D25" s="35"/>
      <c r="E25" s="35" t="s">
        <v>19</v>
      </c>
      <c r="F25" s="37">
        <f>SUM(F20:F24)</f>
        <v>6</v>
      </c>
      <c r="G25" s="37">
        <f>SUM(G20:G24)</f>
        <v>0</v>
      </c>
      <c r="H25" s="37">
        <f>SUM(H20:H24)</f>
        <v>157</v>
      </c>
      <c r="I25" s="37">
        <f>SUM(I20:I24)</f>
        <v>66</v>
      </c>
      <c r="J25" s="38">
        <f t="shared" si="1"/>
        <v>2.37</v>
      </c>
      <c r="K25" s="37">
        <f>MAX(K20:K24)</f>
        <v>10</v>
      </c>
      <c r="L25" s="39" t="s">
        <v>21</v>
      </c>
    </row>
    <row r="26" spans="1:14" ht="7.5" customHeight="1" thickBot="1" x14ac:dyDescent="0.3">
      <c r="A26" s="41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ht="3.75" customHeight="1" x14ac:dyDescent="0.25"/>
    <row r="28" spans="1:14" x14ac:dyDescent="0.25">
      <c r="A28" s="20" t="s">
        <v>10</v>
      </c>
      <c r="B28" s="21" t="str">
        <f>VLOOKUP(L28,[1]LEDEN!A$1:E$65536,2,FALSE)</f>
        <v xml:space="preserve">DE RUYVER Stefaan </v>
      </c>
      <c r="C28" s="20"/>
      <c r="D28" s="20"/>
      <c r="E28" s="20"/>
      <c r="F28" s="20" t="s">
        <v>12</v>
      </c>
      <c r="G28" s="23" t="str">
        <f>VLOOKUP(L28,[1]LEDEN!A$1:E$65536,3,FALSE)</f>
        <v>KOH</v>
      </c>
      <c r="H28" s="23"/>
      <c r="I28" s="20"/>
      <c r="J28" s="20"/>
      <c r="K28" s="20"/>
      <c r="L28" s="24">
        <v>4378</v>
      </c>
    </row>
    <row r="29" spans="1:14" ht="7.5" customHeight="1" x14ac:dyDescent="0.25"/>
    <row r="30" spans="1:14" x14ac:dyDescent="0.25">
      <c r="F30" s="25" t="s">
        <v>13</v>
      </c>
      <c r="G30" s="26" t="s">
        <v>14</v>
      </c>
      <c r="H30" s="26">
        <v>2.2999999999999998</v>
      </c>
      <c r="I30" s="27" t="s">
        <v>15</v>
      </c>
      <c r="J30" s="28" t="s">
        <v>16</v>
      </c>
      <c r="K30" s="26" t="s">
        <v>17</v>
      </c>
      <c r="L30" s="26" t="s">
        <v>18</v>
      </c>
    </row>
    <row r="31" spans="1:14" x14ac:dyDescent="0.25">
      <c r="B31" s="29">
        <v>1</v>
      </c>
      <c r="C31" s="30" t="str">
        <f>VLOOKUP(N31,[1]LEDEN!A$1:E$65536,2,FALSE)</f>
        <v>DE HERTOG Gert-Jan</v>
      </c>
      <c r="D31" s="31"/>
      <c r="E31" s="31"/>
      <c r="F31" s="29">
        <v>0</v>
      </c>
      <c r="G31" s="29"/>
      <c r="H31" s="29">
        <v>26</v>
      </c>
      <c r="I31" s="29">
        <v>19</v>
      </c>
      <c r="J31" s="32">
        <f t="shared" ref="J31:J36" si="2">ROUNDDOWN(H31/I31,2)</f>
        <v>1.36</v>
      </c>
      <c r="K31" s="29">
        <v>4</v>
      </c>
      <c r="L31" s="33"/>
      <c r="N31">
        <v>9055</v>
      </c>
    </row>
    <row r="32" spans="1:14" x14ac:dyDescent="0.25">
      <c r="B32" s="29">
        <v>2</v>
      </c>
      <c r="C32" s="30" t="str">
        <f>VLOOKUP(N32,[1]LEDEN!A$1:E$65536,2,FALSE)</f>
        <v>VANDENHENDE John</v>
      </c>
      <c r="D32" s="31"/>
      <c r="E32" s="31"/>
      <c r="F32" s="29">
        <v>0</v>
      </c>
      <c r="G32" s="29"/>
      <c r="H32" s="29">
        <v>35</v>
      </c>
      <c r="I32" s="29">
        <v>17</v>
      </c>
      <c r="J32" s="32">
        <f t="shared" si="2"/>
        <v>2.0499999999999998</v>
      </c>
      <c r="K32" s="29">
        <v>9</v>
      </c>
      <c r="L32" s="34">
        <v>3</v>
      </c>
      <c r="N32">
        <v>8871</v>
      </c>
    </row>
    <row r="33" spans="1:14" hidden="1" x14ac:dyDescent="0.25">
      <c r="B33" s="29">
        <v>3</v>
      </c>
      <c r="C33" s="30" t="e">
        <f>VLOOKUP(N33,[1]LEDEN!A$1:E$65536,2,FALSE)</f>
        <v>#N/A</v>
      </c>
      <c r="D33" s="31"/>
      <c r="E33" s="31"/>
      <c r="F33" s="29"/>
      <c r="G33" s="29"/>
      <c r="H33" s="29">
        <f>G33/8*7</f>
        <v>0</v>
      </c>
      <c r="I33" s="29"/>
      <c r="J33" s="32" t="e">
        <f t="shared" si="2"/>
        <v>#DIV/0!</v>
      </c>
      <c r="K33" s="29"/>
      <c r="L33" s="34"/>
    </row>
    <row r="34" spans="1:14" x14ac:dyDescent="0.25">
      <c r="B34" s="29">
        <v>3</v>
      </c>
      <c r="C34" s="30" t="str">
        <f>VLOOKUP(N34,[1]LEDEN!A$1:E$65536,2,FALSE)</f>
        <v>TEMMERMAN Dirk</v>
      </c>
      <c r="D34" s="31"/>
      <c r="E34" s="31"/>
      <c r="F34" s="29">
        <v>0</v>
      </c>
      <c r="G34" s="29"/>
      <c r="H34" s="29">
        <v>17</v>
      </c>
      <c r="I34" s="29">
        <v>13</v>
      </c>
      <c r="J34" s="32">
        <f t="shared" si="2"/>
        <v>1.3</v>
      </c>
      <c r="K34" s="29">
        <v>5</v>
      </c>
      <c r="L34" s="34"/>
      <c r="N34">
        <v>1170</v>
      </c>
    </row>
    <row r="35" spans="1:14" x14ac:dyDescent="0.25">
      <c r="B35" s="29">
        <v>4</v>
      </c>
      <c r="C35" s="30" t="str">
        <f>VLOOKUP(N35,[1]LEDEN!A$1:E$65536,2,FALSE)</f>
        <v>DE HERTOG Gert-Jan</v>
      </c>
      <c r="D35" s="31"/>
      <c r="E35" s="31"/>
      <c r="F35" s="29">
        <v>2</v>
      </c>
      <c r="G35" s="29"/>
      <c r="H35" s="29">
        <v>40</v>
      </c>
      <c r="I35" s="29">
        <v>17</v>
      </c>
      <c r="J35" s="32">
        <f t="shared" si="2"/>
        <v>2.35</v>
      </c>
      <c r="K35" s="29">
        <v>10</v>
      </c>
      <c r="L35" s="34"/>
      <c r="N35">
        <v>9055</v>
      </c>
    </row>
    <row r="36" spans="1:14" x14ac:dyDescent="0.25">
      <c r="A36" s="35"/>
      <c r="B36" s="36"/>
      <c r="C36" s="35"/>
      <c r="D36" s="35"/>
      <c r="E36" s="35" t="s">
        <v>19</v>
      </c>
      <c r="F36" s="37">
        <f>SUM(F31:F35)</f>
        <v>2</v>
      </c>
      <c r="G36" s="37">
        <f>SUM(G31:G35)</f>
        <v>0</v>
      </c>
      <c r="H36" s="37">
        <f>SUM(H31:H35)</f>
        <v>118</v>
      </c>
      <c r="I36" s="37">
        <f>SUM(I31:I35)</f>
        <v>66</v>
      </c>
      <c r="J36" s="38">
        <f t="shared" si="2"/>
        <v>1.78</v>
      </c>
      <c r="K36" s="37">
        <f>MAX(K31:K35)</f>
        <v>10</v>
      </c>
      <c r="L36" s="39"/>
    </row>
    <row r="37" spans="1:14" ht="6.75" customHeight="1" thickBot="1" x14ac:dyDescent="0.3">
      <c r="A37" s="41"/>
      <c r="B37" s="42"/>
      <c r="C37" s="41"/>
      <c r="D37" s="41"/>
      <c r="E37" s="41"/>
      <c r="F37" s="41"/>
      <c r="G37" s="41"/>
      <c r="H37" s="41"/>
      <c r="I37" s="41"/>
      <c r="J37" s="41"/>
      <c r="K37" s="41"/>
      <c r="L37" s="41" t="s">
        <v>22</v>
      </c>
    </row>
    <row r="38" spans="1:14" ht="6" customHeight="1" x14ac:dyDescent="0.25"/>
    <row r="39" spans="1:14" ht="13.5" customHeight="1" x14ac:dyDescent="0.25">
      <c r="A39" s="20" t="s">
        <v>10</v>
      </c>
      <c r="B39" s="21" t="str">
        <f>VLOOKUP(L39,[1]LEDEN!A$1:E$65536,2,FALSE)</f>
        <v>DE HERTOG Gert-Jan</v>
      </c>
      <c r="C39" s="20"/>
      <c r="D39" s="20"/>
      <c r="E39" s="20"/>
      <c r="F39" s="20" t="s">
        <v>12</v>
      </c>
      <c r="G39" s="23" t="str">
        <f>VLOOKUP(L39,[1]LEDEN!A$1:E$65536,3,FALSE)</f>
        <v>KOH</v>
      </c>
      <c r="H39" s="23"/>
      <c r="I39" s="20"/>
      <c r="J39" s="20"/>
      <c r="K39" s="20"/>
      <c r="L39" s="24">
        <v>9055</v>
      </c>
    </row>
    <row r="41" spans="1:14" x14ac:dyDescent="0.25">
      <c r="F41" s="25" t="s">
        <v>13</v>
      </c>
      <c r="G41" s="26" t="s">
        <v>14</v>
      </c>
      <c r="H41" s="26">
        <v>2.2999999999999998</v>
      </c>
      <c r="I41" s="27" t="s">
        <v>15</v>
      </c>
      <c r="J41" s="28" t="s">
        <v>16</v>
      </c>
      <c r="K41" s="26" t="s">
        <v>17</v>
      </c>
      <c r="L41" s="26" t="s">
        <v>18</v>
      </c>
    </row>
    <row r="42" spans="1:14" x14ac:dyDescent="0.25">
      <c r="B42" s="29">
        <v>1</v>
      </c>
      <c r="C42" s="30" t="str">
        <f>VLOOKUP(N42,[1]LEDEN!A$1:E$65536,2,FALSE)</f>
        <v xml:space="preserve">DE RUYVER Stefaan </v>
      </c>
      <c r="D42" s="31"/>
      <c r="E42" s="31"/>
      <c r="F42" s="29">
        <v>2</v>
      </c>
      <c r="G42" s="29"/>
      <c r="H42" s="29">
        <v>40</v>
      </c>
      <c r="I42" s="29">
        <v>19</v>
      </c>
      <c r="J42" s="32">
        <f t="shared" ref="J42:J47" si="3">ROUNDDOWN(H42/I42,2)</f>
        <v>2.1</v>
      </c>
      <c r="K42" s="29">
        <v>6</v>
      </c>
      <c r="L42" s="33"/>
      <c r="N42">
        <v>4378</v>
      </c>
    </row>
    <row r="43" spans="1:14" x14ac:dyDescent="0.25">
      <c r="B43" s="29">
        <v>2</v>
      </c>
      <c r="C43" s="30" t="str">
        <f>VLOOKUP(N43,[1]LEDEN!A$1:E$65536,2,FALSE)</f>
        <v>TEMMERMAN Dirk</v>
      </c>
      <c r="D43" s="31"/>
      <c r="E43" s="31"/>
      <c r="F43" s="29">
        <v>0</v>
      </c>
      <c r="G43" s="29"/>
      <c r="H43" s="29">
        <v>20</v>
      </c>
      <c r="I43" s="29">
        <v>15</v>
      </c>
      <c r="J43" s="32">
        <f t="shared" si="3"/>
        <v>1.33</v>
      </c>
      <c r="K43" s="29">
        <v>7</v>
      </c>
      <c r="L43" s="34">
        <v>4</v>
      </c>
      <c r="N43">
        <v>1170</v>
      </c>
    </row>
    <row r="44" spans="1:14" x14ac:dyDescent="0.25">
      <c r="B44" s="29">
        <v>3</v>
      </c>
      <c r="C44" s="30" t="str">
        <f>VLOOKUP(N44,[1]LEDEN!A$1:E$65536,2,FALSE)</f>
        <v>VANDENHENDE John</v>
      </c>
      <c r="D44" s="31"/>
      <c r="E44" s="31"/>
      <c r="F44" s="29">
        <v>0</v>
      </c>
      <c r="G44" s="29"/>
      <c r="H44" s="29">
        <v>19</v>
      </c>
      <c r="I44" s="29">
        <v>19</v>
      </c>
      <c r="J44" s="32">
        <f t="shared" si="3"/>
        <v>1</v>
      </c>
      <c r="K44" s="29">
        <v>4</v>
      </c>
      <c r="L44" s="34"/>
      <c r="N44">
        <v>8871</v>
      </c>
    </row>
    <row r="45" spans="1:14" x14ac:dyDescent="0.25">
      <c r="B45" s="29">
        <v>4</v>
      </c>
      <c r="C45" s="30" t="str">
        <f>VLOOKUP(N45,[1]LEDEN!A$1:E$65536,2,FALSE)</f>
        <v xml:space="preserve">DE RUYVER Stefaan </v>
      </c>
      <c r="D45" s="31"/>
      <c r="E45" s="31"/>
      <c r="F45" s="29">
        <v>0</v>
      </c>
      <c r="G45" s="29"/>
      <c r="H45" s="29">
        <v>22</v>
      </c>
      <c r="I45" s="29">
        <v>17</v>
      </c>
      <c r="J45" s="32">
        <f t="shared" si="3"/>
        <v>1.29</v>
      </c>
      <c r="K45" s="29">
        <v>3</v>
      </c>
      <c r="L45" s="34"/>
      <c r="N45">
        <v>4378</v>
      </c>
    </row>
    <row r="46" spans="1:14" hidden="1" x14ac:dyDescent="0.25">
      <c r="B46" s="29">
        <v>5</v>
      </c>
      <c r="C46" s="30" t="e">
        <f>VLOOKUP(N46,[1]LEDEN!A$1:E$65536,2,FALSE)</f>
        <v>#N/A</v>
      </c>
      <c r="D46" s="31"/>
      <c r="E46" s="31"/>
      <c r="F46" s="29"/>
      <c r="G46" s="29"/>
      <c r="H46" s="29">
        <f>G46/8*7</f>
        <v>0</v>
      </c>
      <c r="I46" s="29"/>
      <c r="J46" s="32" t="e">
        <f t="shared" si="3"/>
        <v>#DIV/0!</v>
      </c>
      <c r="K46" s="29"/>
      <c r="L46" s="34"/>
    </row>
    <row r="47" spans="1:14" x14ac:dyDescent="0.25">
      <c r="A47" s="35"/>
      <c r="B47" s="36"/>
      <c r="C47" s="35"/>
      <c r="D47" s="35"/>
      <c r="E47" s="35" t="s">
        <v>19</v>
      </c>
      <c r="F47" s="37">
        <f>SUM(F42:F46)</f>
        <v>2</v>
      </c>
      <c r="G47" s="37">
        <f>SUM(G42:G46)</f>
        <v>0</v>
      </c>
      <c r="H47" s="37">
        <f>SUM(H42:H46)</f>
        <v>101</v>
      </c>
      <c r="I47" s="37">
        <f>SUM(I42:I46)</f>
        <v>70</v>
      </c>
      <c r="J47" s="38">
        <f t="shared" si="3"/>
        <v>1.44</v>
      </c>
      <c r="K47" s="37">
        <f>MAX(K42:K46)</f>
        <v>7</v>
      </c>
      <c r="L47" s="39" t="s">
        <v>23</v>
      </c>
    </row>
    <row r="48" spans="1:14" ht="4.5" customHeight="1" thickBot="1" x14ac:dyDescent="0.3">
      <c r="A48" s="41"/>
      <c r="B48" s="42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2:12" ht="6" customHeight="1" x14ac:dyDescent="0.25"/>
    <row r="52" spans="2:12" x14ac:dyDescent="0.25">
      <c r="B52" s="47" t="s">
        <v>24</v>
      </c>
      <c r="C52" s="48"/>
      <c r="D52" s="49"/>
      <c r="E52" s="49"/>
      <c r="F52" s="49"/>
      <c r="G52" s="19"/>
      <c r="H52" s="19"/>
      <c r="I52" s="19"/>
      <c r="J52" s="19"/>
      <c r="K52" s="19"/>
    </row>
    <row r="53" spans="2:12" x14ac:dyDescent="0.25">
      <c r="F53" s="19"/>
      <c r="G53" s="19"/>
      <c r="H53" s="19"/>
      <c r="I53" s="19"/>
      <c r="J53" s="19"/>
      <c r="K53" s="19"/>
    </row>
    <row r="54" spans="2:12" x14ac:dyDescent="0.25">
      <c r="F54" s="19"/>
      <c r="G54" s="19"/>
      <c r="H54" s="19"/>
      <c r="I54" s="19"/>
      <c r="J54" s="19"/>
      <c r="K54" s="19"/>
    </row>
    <row r="55" spans="2:12" ht="15.75" x14ac:dyDescent="0.25">
      <c r="H55" s="43"/>
      <c r="I55" s="44"/>
      <c r="J55" s="44"/>
      <c r="K55" s="44"/>
      <c r="L55" s="44"/>
    </row>
    <row r="56" spans="2:12" ht="15.75" x14ac:dyDescent="0.25">
      <c r="B56" s="50" t="s">
        <v>25</v>
      </c>
      <c r="C56" s="50"/>
      <c r="D56" s="50"/>
      <c r="E56" s="50"/>
      <c r="F56" s="50"/>
      <c r="G56" s="50"/>
      <c r="H56" s="50"/>
      <c r="I56" s="50"/>
      <c r="J56" s="51"/>
    </row>
    <row r="57" spans="2:12" ht="15.75" x14ac:dyDescent="0.25">
      <c r="B57" s="50" t="s">
        <v>26</v>
      </c>
      <c r="C57" s="50"/>
      <c r="D57" s="50"/>
      <c r="E57" s="50"/>
      <c r="F57" s="50"/>
      <c r="G57" s="50"/>
      <c r="H57" s="50"/>
      <c r="I57" s="50"/>
      <c r="J57" s="51"/>
    </row>
    <row r="58" spans="2:12" x14ac:dyDescent="0.25">
      <c r="B58"/>
    </row>
  </sheetData>
  <mergeCells count="8">
    <mergeCell ref="L43:L46"/>
    <mergeCell ref="I55:L55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7° vrij 2,30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2014-10-10T20:18:12Z</dcterms:created>
  <dcterms:modified xsi:type="dcterms:W3CDTF">2014-10-10T20:25:17Z</dcterms:modified>
</cp:coreProperties>
</file>