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RDF 8° vrij 2,30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3" i="1" l="1"/>
  <c r="I33" i="1"/>
  <c r="G33" i="1"/>
  <c r="F33" i="1"/>
  <c r="J32" i="1"/>
  <c r="C32" i="1"/>
  <c r="J31" i="1"/>
  <c r="C31" i="1"/>
  <c r="J30" i="1"/>
  <c r="C30" i="1"/>
  <c r="J29" i="1"/>
  <c r="C29" i="1"/>
  <c r="G26" i="1"/>
  <c r="B26" i="1"/>
  <c r="K23" i="1"/>
  <c r="I23" i="1"/>
  <c r="G23" i="1"/>
  <c r="F23" i="1"/>
  <c r="H23" i="1"/>
  <c r="J22" i="1"/>
  <c r="C22" i="1"/>
  <c r="J21" i="1"/>
  <c r="C21" i="1"/>
  <c r="J20" i="1"/>
  <c r="C20" i="1"/>
  <c r="J19" i="1"/>
  <c r="C19" i="1"/>
  <c r="G16" i="1"/>
  <c r="B16" i="1"/>
  <c r="K13" i="1"/>
  <c r="I13" i="1"/>
  <c r="G13" i="1"/>
  <c r="F13" i="1"/>
  <c r="H13" i="1"/>
  <c r="J12" i="1"/>
  <c r="C12" i="1"/>
  <c r="J11" i="1"/>
  <c r="C11" i="1"/>
  <c r="J10" i="1"/>
  <c r="C10" i="1"/>
  <c r="J9" i="1"/>
  <c r="C9" i="1"/>
  <c r="G6" i="1"/>
  <c r="B6" i="1"/>
  <c r="J23" i="1" l="1"/>
  <c r="J13" i="1"/>
  <c r="H33" i="1"/>
  <c r="J33" i="1" s="1"/>
</calcChain>
</file>

<file path=xl/sharedStrings.xml><?xml version="1.0" encoding="utf-8"?>
<sst xmlns="http://schemas.openxmlformats.org/spreadsheetml/2006/main" count="44" uniqueCount="25">
  <si>
    <t>K.B.B.B.</t>
  </si>
  <si>
    <t xml:space="preserve">                         GEWEST   BEIDE VLAANDEREN</t>
  </si>
  <si>
    <t>F.R.B.B.</t>
  </si>
  <si>
    <t>Kompetitie:</t>
  </si>
  <si>
    <t xml:space="preserve">        KLEIN</t>
  </si>
  <si>
    <t>datum:</t>
  </si>
  <si>
    <t>Lokaal:</t>
  </si>
  <si>
    <t>KBC DE STER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</si>
  <si>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</si>
  <si>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</si>
  <si>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</si>
  <si>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</si>
  <si>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</si>
  <si>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</si>
  <si>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</si>
  <si>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</si>
  <si>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</si>
  <si>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</si>
  <si>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</si>
  <si>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Van Laethem Rudi</t>
  </si>
  <si>
    <t>MG</t>
  </si>
  <si>
    <t>OG</t>
  </si>
  <si>
    <r>
      <t xml:space="preserve">PITTELJON Etienne (STER) </t>
    </r>
    <r>
      <rPr>
        <i/>
        <sz val="12"/>
        <color theme="1"/>
        <rFont val="Arial"/>
        <family val="2"/>
      </rPr>
      <t xml:space="preserve">speelt de Gewestelijke Finale in het weekend </t>
    </r>
  </si>
  <si>
    <r>
      <rPr>
        <i/>
        <sz val="12"/>
        <color theme="1"/>
        <rFont val="Arial"/>
        <family val="2"/>
      </rPr>
      <t xml:space="preserve">van </t>
    </r>
    <r>
      <rPr>
        <b/>
        <i/>
        <sz val="12"/>
        <color theme="1"/>
        <rFont val="Arial"/>
        <family val="2"/>
      </rPr>
      <t xml:space="preserve">27 &amp; 28 december 2014 </t>
    </r>
    <r>
      <rPr>
        <i/>
        <sz val="12"/>
        <color theme="1"/>
        <rFont val="Arial"/>
        <family val="2"/>
      </rPr>
      <t xml:space="preserve">in het district </t>
    </r>
    <r>
      <rPr>
        <b/>
        <i/>
        <sz val="12"/>
        <color theme="1"/>
        <rFont val="Arial"/>
        <family val="2"/>
      </rPr>
      <t>Waasland.</t>
    </r>
  </si>
  <si>
    <t xml:space="preserve">                       Rechtstreekse districtfinale 8° KLASSE VRIJSPEL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</si>
</sst>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3" fillId="2" borderId="0" xfId="0" applyFon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6" fillId="0" borderId="0" xfId="0" applyFont="1"/>
    <xf numFmtId="14" fontId="13" fillId="0" borderId="0" xfId="0" applyNumberFormat="1" applyFont="1" applyAlignment="1"/>
    <xf numFmtId="0" fontId="2" fillId="0" borderId="0" xfId="0" applyFont="1" applyAlignment="1"/>
    <xf numFmtId="0" fontId="14" fillId="0" borderId="0" xfId="0" applyFont="1"/>
    <xf numFmtId="0" fontId="12" fillId="0" borderId="0" xfId="0" applyFont="1" applyAlignment="1">
      <alignment horizontal="left"/>
    </xf>
    <xf numFmtId="0" fontId="15" fillId="0" borderId="0" xfId="0" applyFont="1"/>
    <xf numFmtId="0" fontId="17" fillId="0" borderId="0" xfId="0" applyFont="1"/>
    <xf numFmtId="0" fontId="3" fillId="2" borderId="0" xfId="0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46</xdr:row>
      <xdr:rowOff>19050</xdr:rowOff>
    </xdr:from>
    <xdr:to>
      <xdr:col>13</xdr:col>
      <xdr:colOff>41275</xdr:colOff>
      <xdr:row>49</xdr:row>
      <xdr:rowOff>123825</xdr:rowOff>
    </xdr:to>
    <xdr:sp macro="" textlink="">
      <xdr:nvSpPr>
        <xdr:cNvPr id="2" name="Rectangle 16"/>
        <xdr:cNvSpPr>
          <a:spLocks noChangeArrowheads="1"/>
        </xdr:cNvSpPr>
      </xdr:nvSpPr>
      <xdr:spPr bwMode="auto">
        <a:xfrm>
          <a:off x="257175" y="79248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8° klasse vrijspel KB-  26 september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vrijspel%20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8"/>
      <sheetName val="distrf7"/>
      <sheetName val="distrf6"/>
      <sheetName val="distrf5"/>
      <sheetName val="distrf4"/>
      <sheetName val="distrf3"/>
      <sheetName val="distrf12"/>
      <sheetName val="SAMENVATTING"/>
      <sheetName val="Blad2"/>
      <sheetName val="databank"/>
      <sheetName val="dataweb"/>
      <sheetName val="LE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J45" sqref="J45"/>
    </sheetView>
  </sheetViews>
  <sheetFormatPr defaultRowHeight="15" x14ac:dyDescent="0.25"/>
  <cols>
    <col min="1" max="1" width="9.5703125" customWidth="1"/>
    <col min="2" max="2" width="3.140625" style="20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50" t="s">
        <v>24</v>
      </c>
      <c r="D2" s="50"/>
      <c r="E2" s="50"/>
      <c r="F2" s="50"/>
      <c r="G2" s="50"/>
      <c r="H2" s="50"/>
      <c r="I2" s="50"/>
      <c r="J2" s="50"/>
      <c r="K2" s="50"/>
      <c r="L2" s="8" t="s">
        <v>4</v>
      </c>
      <c r="M2" s="9"/>
    </row>
    <row r="3" spans="1:14" ht="17.25" customHeight="1" x14ac:dyDescent="0.25">
      <c r="A3" s="6" t="s">
        <v>5</v>
      </c>
      <c r="B3" s="7"/>
      <c r="C3" s="10">
        <v>41903</v>
      </c>
      <c r="D3" s="10"/>
      <c r="E3" s="11" t="s">
        <v>6</v>
      </c>
      <c r="F3" s="12" t="s">
        <v>7</v>
      </c>
      <c r="G3" s="12"/>
      <c r="H3" s="12"/>
      <c r="I3" s="12"/>
      <c r="J3" s="13" t="s">
        <v>8</v>
      </c>
      <c r="K3" s="14" t="s">
        <v>9</v>
      </c>
      <c r="L3" s="14"/>
      <c r="M3" s="15"/>
    </row>
    <row r="4" spans="1:14" ht="3.75" customHeight="1" x14ac:dyDescent="0.25">
      <c r="A4" s="16"/>
      <c r="B4" s="17"/>
      <c r="C4" s="18"/>
      <c r="D4" s="18"/>
      <c r="E4" s="18"/>
      <c r="F4" s="18"/>
      <c r="G4" s="18"/>
      <c r="H4" s="18"/>
      <c r="I4" s="18"/>
      <c r="J4" s="18"/>
      <c r="K4" s="18"/>
      <c r="L4" s="18"/>
      <c r="M4" s="19"/>
    </row>
    <row r="5" spans="1:14" ht="31.5" customHeight="1" x14ac:dyDescent="0.25"/>
    <row r="6" spans="1:14" x14ac:dyDescent="0.25">
      <c r="A6" s="21" t="s">
        <v>10</v>
      </c>
      <c r="B6" s="22" t="str">
        <f>VLOOKUP(L6,[1]LEDEN!A$1:E$65536,2,FALSE)</f>
        <v>PITTELJON Etienne</v>
      </c>
      <c r="C6" s="21"/>
      <c r="D6" s="21"/>
      <c r="E6" s="21"/>
      <c r="F6" s="21" t="s">
        <v>11</v>
      </c>
      <c r="G6" s="23" t="str">
        <f>VLOOKUP(L6,[1]LEDEN!A$1:E$65536,3,FALSE)</f>
        <v>STER</v>
      </c>
      <c r="H6" s="23"/>
      <c r="I6" s="21"/>
      <c r="J6" s="21"/>
      <c r="K6" s="21"/>
      <c r="L6" s="24">
        <v>8727</v>
      </c>
    </row>
    <row r="7" spans="1:14" ht="6" customHeight="1" x14ac:dyDescent="0.25"/>
    <row r="8" spans="1:14" x14ac:dyDescent="0.25">
      <c r="F8" s="25" t="s">
        <v>12</v>
      </c>
      <c r="G8" s="26" t="s">
        <v>13</v>
      </c>
      <c r="H8" s="26">
        <v>2.2999999999999998</v>
      </c>
      <c r="I8" s="27" t="s">
        <v>14</v>
      </c>
      <c r="J8" s="28" t="s">
        <v>15</v>
      </c>
      <c r="K8" s="26" t="s">
        <v>16</v>
      </c>
      <c r="L8" s="26" t="s">
        <v>17</v>
      </c>
    </row>
    <row r="9" spans="1:14" ht="15" customHeight="1" x14ac:dyDescent="0.25">
      <c r="B9" s="29">
        <v>1</v>
      </c>
      <c r="C9" s="30" t="str">
        <f>VLOOKUP(N9,[1]LEDEN!A$1:B$65536,2,FALSE)</f>
        <v>MESKENS Eduard</v>
      </c>
      <c r="D9" s="31"/>
      <c r="E9" s="31"/>
      <c r="F9" s="29">
        <v>2</v>
      </c>
      <c r="G9" s="29"/>
      <c r="H9" s="29">
        <v>30</v>
      </c>
      <c r="I9" s="29">
        <v>30</v>
      </c>
      <c r="J9" s="32">
        <f t="shared" ref="J9:J13" si="0">ROUNDDOWN(H9/I9,2)</f>
        <v>1</v>
      </c>
      <c r="K9" s="29">
        <v>4</v>
      </c>
      <c r="L9" s="33"/>
      <c r="N9">
        <v>7297</v>
      </c>
    </row>
    <row r="10" spans="1:14" ht="15" customHeight="1" x14ac:dyDescent="0.25">
      <c r="B10" s="29">
        <v>2</v>
      </c>
      <c r="C10" s="30" t="str">
        <f>VLOOKUP(N10,[1]LEDEN!A$1:B$65536,2,FALSE)</f>
        <v>VANDE CAN Florian</v>
      </c>
      <c r="D10" s="31"/>
      <c r="E10" s="31"/>
      <c r="F10" s="29">
        <v>2</v>
      </c>
      <c r="G10" s="29"/>
      <c r="H10" s="29">
        <v>30</v>
      </c>
      <c r="I10" s="29">
        <v>17</v>
      </c>
      <c r="J10" s="32">
        <f t="shared" si="0"/>
        <v>1.76</v>
      </c>
      <c r="K10" s="29">
        <v>8</v>
      </c>
      <c r="L10" s="34">
        <v>1</v>
      </c>
      <c r="N10">
        <v>9458</v>
      </c>
    </row>
    <row r="11" spans="1:14" ht="15" customHeight="1" x14ac:dyDescent="0.25">
      <c r="B11" s="29">
        <v>3</v>
      </c>
      <c r="C11" s="30" t="str">
        <f>VLOOKUP(N11,[1]LEDEN!A$1:B$65536,2,FALSE)</f>
        <v>MESKENS Eduard</v>
      </c>
      <c r="D11" s="31"/>
      <c r="E11" s="31"/>
      <c r="F11" s="29">
        <v>2</v>
      </c>
      <c r="G11" s="29"/>
      <c r="H11" s="29">
        <v>30</v>
      </c>
      <c r="I11" s="29">
        <v>29</v>
      </c>
      <c r="J11" s="32">
        <f t="shared" si="0"/>
        <v>1.03</v>
      </c>
      <c r="K11" s="29">
        <v>4</v>
      </c>
      <c r="L11" s="34"/>
      <c r="N11">
        <v>7297</v>
      </c>
    </row>
    <row r="12" spans="1:14" ht="15" customHeight="1" x14ac:dyDescent="0.25">
      <c r="B12" s="29">
        <v>4</v>
      </c>
      <c r="C12" s="30" t="str">
        <f>VLOOKUP(N12,[1]LEDEN!A$1:B$65536,2,FALSE)</f>
        <v>VANDE CAN Florian</v>
      </c>
      <c r="D12" s="31"/>
      <c r="E12" s="31"/>
      <c r="F12" s="29">
        <v>2</v>
      </c>
      <c r="G12" s="29"/>
      <c r="H12" s="29">
        <v>30</v>
      </c>
      <c r="I12" s="29">
        <v>31</v>
      </c>
      <c r="J12" s="32">
        <f t="shared" si="0"/>
        <v>0.96</v>
      </c>
      <c r="K12" s="29">
        <v>4</v>
      </c>
      <c r="L12" s="34"/>
      <c r="N12">
        <v>9458</v>
      </c>
    </row>
    <row r="13" spans="1:14" ht="15" customHeight="1" x14ac:dyDescent="0.25">
      <c r="A13" s="35"/>
      <c r="B13" s="36"/>
      <c r="C13" s="35"/>
      <c r="D13" s="35"/>
      <c r="E13" s="35" t="s">
        <v>18</v>
      </c>
      <c r="F13" s="37">
        <f>SUM(F9:F12)</f>
        <v>8</v>
      </c>
      <c r="G13" s="37">
        <f>SUM(G9:G12)</f>
        <v>0</v>
      </c>
      <c r="H13" s="37">
        <f>SUM(H9:H12)</f>
        <v>120</v>
      </c>
      <c r="I13" s="37">
        <f>SUM(I9:I12)</f>
        <v>107</v>
      </c>
      <c r="J13" s="38">
        <f t="shared" si="0"/>
        <v>1.1200000000000001</v>
      </c>
      <c r="K13" s="37">
        <f>MAX(K9:K12)</f>
        <v>8</v>
      </c>
      <c r="L13" s="39" t="s">
        <v>20</v>
      </c>
      <c r="M13" s="40"/>
    </row>
    <row r="14" spans="1:14" ht="8.25" customHeight="1" thickBot="1" x14ac:dyDescent="0.3">
      <c r="A14" s="41"/>
      <c r="B14" s="42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4" ht="7.5" customHeight="1" x14ac:dyDescent="0.25"/>
    <row r="16" spans="1:14" x14ac:dyDescent="0.25">
      <c r="A16" s="21" t="s">
        <v>10</v>
      </c>
      <c r="B16" s="22" t="str">
        <f>VLOOKUP(L16,[1]LEDEN!A$1:B$65536,2,FALSE)</f>
        <v>VANDE CAN Florian</v>
      </c>
      <c r="C16" s="21"/>
      <c r="D16" s="21"/>
      <c r="E16" s="21"/>
      <c r="F16" s="21" t="s">
        <v>11</v>
      </c>
      <c r="G16" s="23" t="str">
        <f>VLOOKUP(L16,[1]LEDEN!A$1:E$65536,3,FALSE)</f>
        <v>STER</v>
      </c>
      <c r="H16" s="23"/>
      <c r="I16" s="21"/>
      <c r="J16" s="21"/>
      <c r="K16" s="21"/>
      <c r="L16" s="24">
        <v>9458</v>
      </c>
    </row>
    <row r="17" spans="1:14" ht="6" customHeight="1" x14ac:dyDescent="0.25"/>
    <row r="18" spans="1:14" x14ac:dyDescent="0.25">
      <c r="F18" s="25" t="s">
        <v>12</v>
      </c>
      <c r="G18" s="26" t="s">
        <v>13</v>
      </c>
      <c r="H18" s="26">
        <v>2.2999999999999998</v>
      </c>
      <c r="I18" s="27" t="s">
        <v>14</v>
      </c>
      <c r="J18" s="28" t="s">
        <v>15</v>
      </c>
      <c r="K18" s="26" t="s">
        <v>16</v>
      </c>
      <c r="L18" s="26" t="s">
        <v>17</v>
      </c>
    </row>
    <row r="19" spans="1:14" x14ac:dyDescent="0.25">
      <c r="B19" s="29">
        <v>1</v>
      </c>
      <c r="C19" s="30" t="str">
        <f>VLOOKUP(N19,[1]LEDEN!A$1:E$65536,2,FALSE)</f>
        <v>MESKENS Eduard</v>
      </c>
      <c r="D19" s="31"/>
      <c r="E19" s="31"/>
      <c r="F19" s="29">
        <v>2</v>
      </c>
      <c r="G19" s="29"/>
      <c r="H19" s="29">
        <v>30</v>
      </c>
      <c r="I19" s="29">
        <v>35</v>
      </c>
      <c r="J19" s="32">
        <f t="shared" ref="J19:J23" si="1">ROUNDDOWN(H19/I19,2)</f>
        <v>0.85</v>
      </c>
      <c r="K19" s="29">
        <v>7</v>
      </c>
      <c r="L19" s="33"/>
      <c r="N19">
        <v>7297</v>
      </c>
    </row>
    <row r="20" spans="1:14" x14ac:dyDescent="0.25">
      <c r="B20" s="29">
        <v>2</v>
      </c>
      <c r="C20" s="30" t="str">
        <f>VLOOKUP(N20,[1]LEDEN!A$1:E$65536,2,FALSE)</f>
        <v>PITTELJON Etienne</v>
      </c>
      <c r="D20" s="31"/>
      <c r="E20" s="31"/>
      <c r="F20" s="29">
        <v>0</v>
      </c>
      <c r="G20" s="29"/>
      <c r="H20" s="29">
        <v>13</v>
      </c>
      <c r="I20" s="29">
        <v>17</v>
      </c>
      <c r="J20" s="32">
        <f t="shared" si="1"/>
        <v>0.76</v>
      </c>
      <c r="K20" s="29">
        <v>4</v>
      </c>
      <c r="L20" s="34">
        <v>2</v>
      </c>
      <c r="N20">
        <v>8727</v>
      </c>
    </row>
    <row r="21" spans="1:14" x14ac:dyDescent="0.25">
      <c r="B21" s="29">
        <v>3</v>
      </c>
      <c r="C21" s="30" t="str">
        <f>VLOOKUP(N21,[1]LEDEN!A$1:E$65536,2,FALSE)</f>
        <v>MESKENS Eduard</v>
      </c>
      <c r="D21" s="31"/>
      <c r="E21" s="31"/>
      <c r="F21" s="29">
        <v>2</v>
      </c>
      <c r="G21" s="29"/>
      <c r="H21" s="29">
        <v>30</v>
      </c>
      <c r="I21" s="29">
        <v>31</v>
      </c>
      <c r="J21" s="32">
        <f t="shared" si="1"/>
        <v>0.96</v>
      </c>
      <c r="K21" s="29">
        <v>5</v>
      </c>
      <c r="L21" s="34"/>
      <c r="N21">
        <v>7297</v>
      </c>
    </row>
    <row r="22" spans="1:14" x14ac:dyDescent="0.25">
      <c r="B22" s="29">
        <v>4</v>
      </c>
      <c r="C22" s="30" t="str">
        <f>VLOOKUP(N22,[1]LEDEN!A$1:E$65536,2,FALSE)</f>
        <v>PITTELJON Etienne</v>
      </c>
      <c r="D22" s="31"/>
      <c r="E22" s="31"/>
      <c r="F22" s="29">
        <v>0</v>
      </c>
      <c r="G22" s="29"/>
      <c r="H22" s="29">
        <v>25</v>
      </c>
      <c r="I22" s="29">
        <v>31</v>
      </c>
      <c r="J22" s="32">
        <f t="shared" si="1"/>
        <v>0.8</v>
      </c>
      <c r="K22" s="29">
        <v>3</v>
      </c>
      <c r="L22" s="34"/>
      <c r="N22">
        <v>8727</v>
      </c>
    </row>
    <row r="23" spans="1:14" x14ac:dyDescent="0.25">
      <c r="A23" s="35"/>
      <c r="B23" s="36"/>
      <c r="C23" s="35"/>
      <c r="D23" s="35"/>
      <c r="E23" s="35" t="s">
        <v>18</v>
      </c>
      <c r="F23" s="37">
        <f>SUM(F19:F22)</f>
        <v>4</v>
      </c>
      <c r="G23" s="37">
        <f>SUM(G19:G22)</f>
        <v>0</v>
      </c>
      <c r="H23" s="37">
        <f>SUM(H19:H22)</f>
        <v>98</v>
      </c>
      <c r="I23" s="37">
        <f>SUM(I19:I22)</f>
        <v>114</v>
      </c>
      <c r="J23" s="38">
        <f t="shared" si="1"/>
        <v>0.85</v>
      </c>
      <c r="K23" s="37">
        <f>MAX(K19:K22)</f>
        <v>7</v>
      </c>
      <c r="L23" s="39" t="s">
        <v>21</v>
      </c>
    </row>
    <row r="24" spans="1:14" ht="7.5" customHeight="1" thickBot="1" x14ac:dyDescent="0.3">
      <c r="A24" s="41"/>
      <c r="B24" s="42"/>
      <c r="C24" s="41"/>
      <c r="D24" s="41"/>
      <c r="E24" s="41"/>
      <c r="F24" s="41"/>
      <c r="G24" s="41"/>
      <c r="H24" s="41"/>
      <c r="I24" s="41"/>
      <c r="J24" s="41"/>
      <c r="K24" s="41"/>
      <c r="L24" s="41"/>
    </row>
    <row r="25" spans="1:14" ht="3.75" customHeight="1" x14ac:dyDescent="0.25"/>
    <row r="26" spans="1:14" x14ac:dyDescent="0.25">
      <c r="A26" s="21" t="s">
        <v>10</v>
      </c>
      <c r="B26" s="22" t="str">
        <f>VLOOKUP(L26,[1]LEDEN!A$1:E$65536,2,FALSE)</f>
        <v>MESKENS Eduard</v>
      </c>
      <c r="C26" s="21"/>
      <c r="D26" s="21"/>
      <c r="E26" s="21"/>
      <c r="F26" s="21" t="s">
        <v>11</v>
      </c>
      <c r="G26" s="23" t="str">
        <f>VLOOKUP(L26,[1]LEDEN!A$1:E$65536,3,FALSE)</f>
        <v>STER</v>
      </c>
      <c r="H26" s="23"/>
      <c r="I26" s="21"/>
      <c r="J26" s="21"/>
      <c r="K26" s="21"/>
      <c r="L26" s="24">
        <v>7297</v>
      </c>
    </row>
    <row r="27" spans="1:14" ht="7.5" customHeight="1" x14ac:dyDescent="0.25"/>
    <row r="28" spans="1:14" x14ac:dyDescent="0.25">
      <c r="F28" s="25" t="s">
        <v>12</v>
      </c>
      <c r="G28" s="26" t="s">
        <v>13</v>
      </c>
      <c r="H28" s="26">
        <v>2.2999999999999998</v>
      </c>
      <c r="I28" s="27" t="s">
        <v>14</v>
      </c>
      <c r="J28" s="28" t="s">
        <v>15</v>
      </c>
      <c r="K28" s="26" t="s">
        <v>16</v>
      </c>
      <c r="L28" s="26" t="s">
        <v>17</v>
      </c>
    </row>
    <row r="29" spans="1:14" x14ac:dyDescent="0.25">
      <c r="B29" s="29">
        <v>1</v>
      </c>
      <c r="C29" s="30" t="str">
        <f>VLOOKUP(N29,[1]LEDEN!A$1:E$65536,2,FALSE)</f>
        <v>VANDE CAN Florian</v>
      </c>
      <c r="D29" s="31"/>
      <c r="E29" s="31"/>
      <c r="F29" s="29">
        <v>0</v>
      </c>
      <c r="G29" s="29"/>
      <c r="H29" s="29">
        <v>29</v>
      </c>
      <c r="I29" s="29">
        <v>35</v>
      </c>
      <c r="J29" s="32">
        <f t="shared" ref="J29:J33" si="2">ROUNDDOWN(H29/I29,2)</f>
        <v>0.82</v>
      </c>
      <c r="K29" s="29">
        <v>6</v>
      </c>
      <c r="L29" s="33"/>
      <c r="N29">
        <v>9458</v>
      </c>
    </row>
    <row r="30" spans="1:14" x14ac:dyDescent="0.25">
      <c r="B30" s="29">
        <v>2</v>
      </c>
      <c r="C30" s="30" t="str">
        <f>VLOOKUP(N30,[1]LEDEN!A$1:E$65536,2,FALSE)</f>
        <v>PITTELJON Etienne</v>
      </c>
      <c r="D30" s="31"/>
      <c r="E30" s="31"/>
      <c r="F30" s="29">
        <v>0</v>
      </c>
      <c r="G30" s="29"/>
      <c r="H30" s="29">
        <v>26</v>
      </c>
      <c r="I30" s="29">
        <v>30</v>
      </c>
      <c r="J30" s="32">
        <f t="shared" si="2"/>
        <v>0.86</v>
      </c>
      <c r="K30" s="29">
        <v>4</v>
      </c>
      <c r="L30" s="34">
        <v>3</v>
      </c>
      <c r="N30">
        <v>8727</v>
      </c>
    </row>
    <row r="31" spans="1:14" x14ac:dyDescent="0.25">
      <c r="B31" s="29">
        <v>3</v>
      </c>
      <c r="C31" s="30" t="str">
        <f>VLOOKUP(N31,[1]LEDEN!A$1:E$65536,2,FALSE)</f>
        <v>VANDE CAN Florian</v>
      </c>
      <c r="D31" s="31"/>
      <c r="E31" s="31"/>
      <c r="F31" s="29">
        <v>0</v>
      </c>
      <c r="G31" s="29"/>
      <c r="H31" s="29">
        <v>23</v>
      </c>
      <c r="I31" s="29">
        <v>31</v>
      </c>
      <c r="J31" s="32">
        <f t="shared" si="2"/>
        <v>0.74</v>
      </c>
      <c r="K31" s="29">
        <v>6</v>
      </c>
      <c r="L31" s="34"/>
      <c r="N31">
        <v>9458</v>
      </c>
    </row>
    <row r="32" spans="1:14" x14ac:dyDescent="0.25">
      <c r="B32" s="29">
        <v>4</v>
      </c>
      <c r="C32" s="30" t="str">
        <f>VLOOKUP(N32,[1]LEDEN!A$1:E$65536,2,FALSE)</f>
        <v>PITTELJON Etienne</v>
      </c>
      <c r="D32" s="31"/>
      <c r="E32" s="31"/>
      <c r="F32" s="29">
        <v>0</v>
      </c>
      <c r="G32" s="29"/>
      <c r="H32" s="29">
        <v>25</v>
      </c>
      <c r="I32" s="29">
        <v>29</v>
      </c>
      <c r="J32" s="32">
        <f t="shared" si="2"/>
        <v>0.86</v>
      </c>
      <c r="K32" s="29">
        <v>6</v>
      </c>
      <c r="L32" s="34"/>
      <c r="N32">
        <v>8727</v>
      </c>
    </row>
    <row r="33" spans="1:12" x14ac:dyDescent="0.25">
      <c r="A33" s="35"/>
      <c r="B33" s="36"/>
      <c r="C33" s="35"/>
      <c r="D33" s="35"/>
      <c r="E33" s="35" t="s">
        <v>18</v>
      </c>
      <c r="F33" s="37">
        <f>SUM(F29:F32)</f>
        <v>0</v>
      </c>
      <c r="G33" s="37">
        <f>SUM(G29:G32)</f>
        <v>0</v>
      </c>
      <c r="H33" s="37">
        <f>SUM(H29:H32)</f>
        <v>103</v>
      </c>
      <c r="I33" s="37">
        <f>SUM(I29:I32)</f>
        <v>125</v>
      </c>
      <c r="J33" s="38">
        <f t="shared" si="2"/>
        <v>0.82</v>
      </c>
      <c r="K33" s="37">
        <f>MAX(K29:K32)</f>
        <v>6</v>
      </c>
      <c r="L33" s="39" t="s">
        <v>21</v>
      </c>
    </row>
    <row r="34" spans="1:12" ht="6.75" customHeight="1" thickBot="1" x14ac:dyDescent="0.3">
      <c r="A34" s="41"/>
      <c r="B34" s="42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ht="6" customHeight="1" x14ac:dyDescent="0.25"/>
    <row r="37" spans="1:12" x14ac:dyDescent="0.25">
      <c r="B37" s="44" t="s">
        <v>19</v>
      </c>
      <c r="C37" s="45"/>
      <c r="D37" s="46"/>
      <c r="E37" s="46"/>
      <c r="F37" s="46"/>
      <c r="G37" s="20"/>
      <c r="H37" s="20"/>
      <c r="I37" s="20"/>
      <c r="J37" s="20"/>
      <c r="K37" s="20"/>
    </row>
    <row r="38" spans="1:12" x14ac:dyDescent="0.25">
      <c r="F38" s="20"/>
      <c r="G38" s="20"/>
      <c r="H38" s="20"/>
      <c r="I38" s="20"/>
      <c r="J38" s="20"/>
      <c r="K38" s="20"/>
    </row>
    <row r="39" spans="1:12" x14ac:dyDescent="0.25">
      <c r="F39" s="20"/>
      <c r="G39" s="20"/>
      <c r="H39" s="20"/>
      <c r="I39" s="20"/>
      <c r="J39" s="20"/>
      <c r="K39" s="20"/>
    </row>
    <row r="40" spans="1:12" ht="15.75" x14ac:dyDescent="0.25">
      <c r="H40" s="43"/>
      <c r="I40" s="47"/>
      <c r="J40" s="47"/>
      <c r="K40" s="47"/>
      <c r="L40" s="47"/>
    </row>
    <row r="41" spans="1:12" ht="15.75" x14ac:dyDescent="0.25">
      <c r="B41" s="48" t="s">
        <v>22</v>
      </c>
      <c r="C41" s="48"/>
      <c r="D41" s="48"/>
      <c r="E41" s="48"/>
      <c r="F41" s="48"/>
      <c r="G41" s="48"/>
      <c r="H41" s="48"/>
      <c r="I41" s="48"/>
      <c r="J41" s="49"/>
    </row>
    <row r="42" spans="1:12" ht="15.75" x14ac:dyDescent="0.25">
      <c r="B42" s="48" t="s">
        <v>23</v>
      </c>
      <c r="C42" s="48"/>
      <c r="D42" s="48"/>
      <c r="E42" s="48"/>
      <c r="F42" s="48"/>
      <c r="G42" s="48"/>
      <c r="H42" s="48"/>
      <c r="I42" s="48"/>
      <c r="J42" s="49"/>
    </row>
    <row r="43" spans="1:12" x14ac:dyDescent="0.25">
      <c r="B43"/>
    </row>
  </sheetData>
  <mergeCells count="8">
    <mergeCell ref="I40:L40"/>
    <mergeCell ref="C2:K2"/>
    <mergeCell ref="C3:D3"/>
    <mergeCell ref="F3:I3"/>
    <mergeCell ref="K3:M3"/>
    <mergeCell ref="L10:L12"/>
    <mergeCell ref="L20:L22"/>
    <mergeCell ref="L30:L32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RDF 8° vrij 2,30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2014-10-07T21:12:56Z</dcterms:created>
  <dcterms:modified xsi:type="dcterms:W3CDTF">2014-10-07T21:19:57Z</dcterms:modified>
</cp:coreProperties>
</file>