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<sst xmlns="http://schemas.openxmlformats.org/spreadsheetml/2006/main" count="1469" uniqueCount="753">
  <si>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</si>
  <si>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</si>
  <si>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</si>
  <si>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</si>
  <si>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</si>
  <si>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</si>
  <si>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</si>
  <si>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</si>
  <si>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</si>
  <si>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</si>
  <si>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</si>
  <si>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</si>
  <si>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</si>
  <si>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</si>
  <si>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</si>
  <si>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</si>
  <si>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</si>
  <si>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</si>
  <si>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</si>
  <si>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</si>
  <si>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</si>
  <si>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</si>
  <si>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</si>
  <si>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</si>
  <si>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</si>
  <si>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</si>
  <si>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</si>
  <si>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</si>
  <si>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</si>
  <si>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</si>
  <si>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</si>
  <si>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</si>
  <si>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</si>
  <si>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</si>
  <si>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</si>
  <si>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</si>
  <si>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</si>
  <si>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</si>
  <si>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</si>
  <si>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</si>
  <si>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</si>
  <si>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</si>
  <si>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</si>
  <si>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</si>
  <si>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</si>
  <si>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</si>
  <si>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</si>
  <si>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</si>
  <si>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</si>
  <si>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</si>
  <si>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</si>
  <si>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</si>
  <si>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</si>
  <si>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</si>
  <si>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</si>
  <si>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</si>
  <si>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</si>
  <si>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</si>
  <si>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</si>
  <si>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</si>
  <si>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</si>
  <si>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</si>
  <si>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</si>
  <si>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</si>
  <si>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</si>
  <si>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</si>
  <si>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</si>
  <si>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</si>
  <si>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</si>
  <si>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</si>
  <si>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</si>
  <si>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</si>
  <si>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</si>
  <si>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</si>
  <si>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</si>
  <si>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</si>
  <si>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</si>
  <si>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</si>
  <si>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</si>
  <si>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</si>
  <si>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</si>
  <si>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</si>
  <si>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</si>
  <si>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</si>
  <si>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</si>
  <si>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</si>
  <si>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</si>
  <si>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</si>
  <si>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</si>
  <si>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</si>
  <si>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</si>
  <si>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</si>
  <si>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</si>
  <si>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</si>
  <si>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</si>
  <si>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</si>
  <si>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</si>
  <si>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</si>
  <si>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</si>
  <si>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</si>
  <si>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</si>
  <si>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</si>
  <si>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</si>
  <si>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</si>
  <si>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</si>
  <si>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</si>
  <si>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</si>
  <si>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</si>
  <si>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</si>
  <si>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</si>
  <si>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</si>
  <si>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</si>
  <si>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</si>
  <si>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</si>
  <si>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</si>
  <si>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</si>
  <si>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</si>
  <si>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</si>
  <si>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</si>
  <si>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</si>
  <si>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</si>
  <si>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</si>
  <si>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</si>
  <si>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</si>
  <si>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</si>
  <si>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</si>
  <si>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</si>
  <si>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</si>
  <si>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</si>
  <si>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</si>
  <si>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</si>
  <si>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</si>
  <si>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</si>
  <si>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</si>
  <si>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</si>
  <si>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</si>
  <si>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</si>
  <si>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</si>
  <si>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</si>
  <si>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</si>
  <si>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</si>
  <si>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</si>
  <si>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</si>
  <si>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</si>
  <si>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</si>
  <si>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</si>
  <si>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</si>
  <si>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</si>
  <si>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</si>
  <si>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</si>
  <si>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</si>
  <si>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</si>
  <si>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</si>
  <si>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</si>
  <si>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</si>
  <si>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</si>
  <si>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</si>
  <si>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</si>
  <si>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</si>
  <si>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</si>
  <si>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</si>
  <si>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</si>
  <si>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</si>
  <si>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</si>
  <si>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</si>
  <si>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</si>
  <si>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</si>
  <si>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</si>
  <si>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</si>
  <si>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</si>
  <si>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</si>
  <si>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</si>
  <si>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</si>
  <si>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</si>
  <si>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</si>
  <si>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</si>
  <si>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</si>
  <si>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</si>
  <si>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</si>
  <si>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</si>
  <si>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</si>
  <si>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</si>
  <si>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</si>
  <si>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</si>
  <si>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</si>
  <si>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</si>
  <si>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</si>
  <si>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</si>
  <si>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</si>
  <si>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</si>
  <si>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</si>
  <si>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</si>
  <si>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</si>
  <si>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</si>
  <si>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</si>
  <si>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</si>
  <si>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</si>
  <si>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</si>
  <si>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</si>
  <si>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</si>
  <si>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</si>
  <si>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</si>
  <si>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</si>
  <si>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</si>
  <si>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</si>
  <si>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</si>
  <si>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</si>
  <si>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</si>
  <si>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</si>
  <si>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</si>
  <si>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</si>
  <si>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</si>
  <si>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</si>
  <si>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</si>
  <si>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</si>
  <si>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</si>
  <si>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</si>
  <si>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</si>
  <si>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</si>
  <si>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</si>
  <si>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</si>
  <si>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</si>
  <si>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</si>
  <si>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</si>
  <si>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</si>
  <si>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</si>
  <si>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</si>
  <si>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</si>
  <si>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</si>
  <si>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</si>
  <si>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</si>
  <si>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</si>
  <si>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</si>
  <si>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</si>
  <si>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</si>
  <si>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</si>
  <si>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</si>
  <si>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</si>
  <si>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</si>
  <si>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</si>
  <si>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</si>
  <si>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</si>
  <si>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</si>
  <si>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</si>
  <si>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</si>
  <si>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</si>
  <si>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</si>
  <si>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</si>
  <si>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</si>
  <si>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</si>
  <si>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</si>
  <si>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</si>
  <si>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</si>
  <si>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</si>
  <si>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</si>
  <si>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</si>
  <si>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</si>
  <si>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</si>
  <si>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</si>
  <si>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</si>
  <si>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</si>
  <si>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</si>
  <si>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</si>
  <si>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</si>
  <si>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</si>
  <si>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</si>
  <si>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</si>
  <si>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</si>
  <si>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</si>
  <si>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</si>
  <si>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</si>
  <si>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</si>
  <si>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</si>
  <si>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</si>
  <si>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</si>
  <si>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</si>
  <si>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</si>
  <si>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</si>
  <si>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</si>
  <si>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</si>
  <si>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</si>
  <si>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</si>
  <si>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</si>
  <si>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</si>
  <si>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</si>
  <si>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</si>
  <si>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</si>
  <si>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</si>
  <si>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</si>
  <si>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</si>
  <si>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</si>
  <si>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</si>
  <si>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</si>
  <si>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</si>
  <si>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</si>
  <si>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</si>
  <si>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</si>
  <si>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</si>
  <si>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</si>
  <si>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</si>
  <si>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</si>
  <si>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</si>
  <si>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</si>
  <si>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</si>
  <si>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</si>
  <si>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</si>
  <si>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</si>
  <si>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</si>
  <si>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</si>
  <si>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</si>
  <si>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</si>
  <si>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</si>
  <si>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</si>
  <si>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</si>
  <si>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</si>
  <si>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</si>
  <si>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</si>
  <si>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</si>
  <si>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</si>
  <si>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</si>
  <si>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</si>
  <si>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</si>
  <si>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</si>
  <si>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</si>
  <si>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</si>
  <si>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</si>
  <si>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</si>
  <si>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</si>
  <si>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</si>
  <si>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</si>
  <si>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</si>
  <si>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</si>
  <si>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</si>
  <si>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</si>
  <si>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</si>
  <si>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</si>
  <si>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</si>
  <si>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</si>
  <si>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</si>
  <si>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</si>
  <si>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</si>
  <si>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</si>
  <si>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</si>
  <si>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</si>
  <si>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</si>
  <si>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</si>
  <si>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</si>
  <si>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</si>
  <si>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</si>
  <si>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</si>
  <si>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</si>
  <si>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</si>
  <si>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</si>
  <si>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</si>
  <si>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</si>
  <si>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</si>
  <si>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</si>
  <si>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</si>
  <si>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</si>
  <si>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</si>
  <si>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</si>
  <si>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</si>
  <si>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</si>
  <si>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</si>
  <si>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</si>
  <si>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</si>
  <si>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</si>
  <si>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</si>
  <si>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</si>
  <si>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</si>
  <si>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</si>
  <si>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</si>
  <si>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</si>
  <si>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</si>
  <si>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</si>
  <si>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</si>
  <si>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</si>
  <si>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</si>
  <si>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</si>
  <si>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</si>
  <si>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</si>
  <si>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</si>
  <si>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</si>
  <si>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</si>
  <si>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</si>
  <si>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</si>
  <si>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</si>
  <si>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</si>
  <si>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</si>
  <si>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</si>
  <si>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</si>
  <si>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</si>
  <si>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</si>
  <si>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</si>
  <si>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</si>
  <si>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</si>
  <si>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</si>
  <si>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</si>
  <si>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</si>
  <si>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</si>
  <si>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</si>
  <si>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</si>
  <si>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</si>
  <si>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</si>
  <si>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</si>
  <si>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</si>
  <si>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</si>
  <si>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</si>
  <si>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</si>
  <si>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</si>
  <si>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</si>
  <si>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</si>
  <si>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</si>
  <si>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</si>
  <si>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</si>
  <si>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</si>
  <si>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</si>
  <si>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</si>
  <si>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</si>
  <si>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</si>
  <si>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</si>
  <si>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</si>
  <si>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</si>
  <si>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</si>
  <si>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</si>
  <si>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</si>
  <si>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</si>
  <si>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</si>
  <si>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</si>
  <si>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</si>
  <si>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</si>
  <si>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</si>
  <si>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</si>
  <si>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</si>
  <si>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</si>
  <si>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</si>
  <si>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</si>
  <si>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</si>
  <si>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</si>
  <si>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</si>
  <si>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</si>
  <si>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</si>
  <si>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</si>
  <si>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</si>
  <si>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</si>
  <si>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</si>
  <si>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</si>
  <si>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</si>
  <si>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</si>
  <si>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</si>
  <si>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</si>
  <si>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</si>
  <si>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</si>
  <si>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</si>
  <si>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</si>
  <si>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</si>
  <si>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</si>
  <si>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</si>
  <si>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</si>
  <si>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</si>
  <si>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</si>
  <si>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</si>
  <si>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</si>
  <si>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</si>
  <si>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</si>
  <si>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</si>
  <si>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</si>
  <si>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</si>
  <si>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</si>
  <si>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</si>
  <si>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</si>
  <si>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</si>
  <si>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</si>
  <si>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</si>
  <si>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</si>
  <si>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</si>
  <si>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</si>
  <si>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</si>
  <si>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</si>
  <si>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</si>
  <si>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</si>
  <si>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</si>
  <si>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</si>
  <si>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</si>
  <si>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</si>
  <si>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</si>
  <si>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</si>
  <si>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</si>
  <si>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</si>
  <si>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</si>
  <si>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</si>
  <si>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</si>
  <si>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</si>
  <si>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</si>
  <si>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</si>
  <si>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</si>
  <si>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</si>
  <si>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</si>
  <si>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</si>
  <si>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</si>
  <si>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</si>
  <si>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</si>
  <si>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</si>
  <si>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</si>
  <si>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</si>
  <si>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</si>
  <si>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</si>
  <si>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</si>
  <si>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</si>
  <si>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</si>
  <si>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</si>
  <si>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</si>
  <si>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</si>
  <si>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</si>
  <si>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</si>
  <si>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</si>
  <si>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</si>
  <si>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</si>
  <si>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</si>
  <si>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</si>
  <si>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</si>
  <si>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</si>
  <si>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</si>
  <si>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</si>
  <si>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</si>
  <si>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</si>
  <si>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</si>
  <si>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</si>
  <si>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</si>
  <si>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</si>
  <si>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</si>
  <si>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</si>
  <si>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</si>
  <si>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</si>
  <si>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</si>
  <si>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</si>
  <si>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</si>
  <si>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</si>
  <si>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</si>
  <si>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</si>
  <si>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</si>
  <si>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</si>
  <si>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</si>
  <si>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</si>
  <si>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</si>
  <si>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</si>
  <si>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</si>
  <si>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</si>
  <si>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</si>
  <si>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</si>
  <si>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</si>
  <si>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</si>
  <si>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</si>
  <si>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</si>
  <si>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</si>
  <si>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</si>
  <si>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</si>
  <si>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</si>
  <si>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</si>
  <si>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</si>
  <si>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</si>
  <si>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</si>
  <si>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</si>
  <si>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</si>
  <si>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</si>
  <si>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</si>
  <si>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</si>
  <si>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</si>
  <si>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</si>
  <si>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</si>
  <si>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</si>
  <si>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</si>
  <si>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</si>
  <si>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</si>
  <si>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</si>
  <si>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</si>
  <si>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</si>
  <si>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</si>
  <si>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</si>
  <si>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</si>
  <si>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</si>
  <si>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</si>
  <si>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</si>
  <si>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</si>
  <si>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</si>
  <si>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</si>
  <si>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</si>
  <si>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</si>
  <si>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</si>
  <si>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</si>
  <si>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</si>
  <si>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</si>
  <si>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</si>
  <si>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</si>
  <si>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</si>
  <si>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</si>
  <si>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</si>
  <si>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</si>
  <si>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</si>
  <si>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</si>
  <si>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</si>
  <si>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</si>
  <si>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</si>
  <si>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</si>
  <si>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</si>
  <si>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</si>
  <si>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</si>
  <si>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</si>
  <si>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</si>
  <si>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</si>
  <si>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</si>
  <si>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</si>
  <si>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</si>
  <si>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</si>
  <si>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</si>
  <si>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</si>
  <si>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</si>
  <si>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</si>
  <si>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</si>
  <si>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</si>
  <si>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</si>
  <si>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</si>
  <si>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</si>
  <si>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</si>
  <si>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</si>
  <si>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</si>
  <si>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</si>
  <si>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</si>
  <si>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</si>
  <si>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</si>
  <si>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</si>
  <si>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</si>
  <si>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</si>
  <si>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</si>
  <si>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</si>
  <si>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</si>
  <si>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</si>
  <si>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</si>
  <si>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</si>
  <si>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</si>
  <si>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</si>
  <si>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</si>
  <si>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</si>
  <si>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</si>
  <si>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</si>
  <si>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</si>
  <si>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</si>
  <si>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</si>
  <si>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</si>
  <si>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</si>
  <si>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</si>
  <si>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</si>
  <si>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</si>
  <si>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</si>
  <si>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</si>
  <si>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</si>
  <si>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</si>
  <si>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</si>
  <si>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</si>
  <si>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</si>
  <si>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</si>
  <si>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</si>
  <si>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</si>
  <si>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</si>
  <si>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</si>
  <si>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</si>
  <si>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</si>
  <si>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</si>
  <si>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</si>
  <si>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</si>
  <si>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</si>
  <si>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</si>
  <si>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</si>
  <si>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</si>
  <si>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</si>
  <si>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</si>
  <si>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</si>
  <si>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</si>
  <si>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</si>
  <si>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</si>
  <si>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</si>
  <si>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</si>
  <si>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</si>
  <si>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</si>
  <si>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</si>
  <si>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</si>
  <si>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</si>
  <si>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</si>
  <si>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</si>
  <si>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</si>
  <si>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</si>
  <si>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</si>
  <si>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</si>
  <si>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</si>
  <si>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</si>
  <si>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</si>
  <si>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</si>
  <si>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</si>
  <si>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</si>
  <si>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</si>
  <si>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</si>
  <si>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</si>
  <si>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</si>
  <si>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</si>
  <si>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</si>
  <si>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</si>
  <si>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</si>
  <si>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</si>
  <si>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</si>
  <si>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</si>
  <si>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</si>
  <si>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</si>
  <si>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</si>
  <si>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</si>
  <si>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</si>
  <si>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</si>
  <si>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</si>
  <si>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</si>
  <si>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</si>
  <si>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</si>
  <si>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</si>
  <si>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</si>
  <si>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</si>
  <si>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</si>
  <si>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</si>
  <si>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</si>
  <si>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</si>
  <si>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</si>
  <si>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</si>
  <si>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</si>
  <si>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</si>
  <si>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</si>
  <si>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</si>
  <si>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</si>
  <si>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</si>
  <si>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</si>
  <si>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</si>
  <si>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</si>
  <si>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</si>
  <si>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</si>
  <si>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</si>
  <si>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</si>
  <si>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</si>
  <si>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</si>
  <si>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</si>
  <si>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</si>
  <si>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</si>
  <si>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</si>
  <si>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</si>
  <si>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</si>
  <si>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</si>
  <si>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10-11 / 03 / 2012</t>
  </si>
  <si>
    <t>EXC DRIEBANDEN MB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</si>
</sst>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40" sqref="N4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16</v>
      </c>
      <c r="L3" s="9"/>
    </row>
    <row r="4" spans="1:12" ht="11.25" customHeight="1">
      <c r="A4" s="81"/>
      <c r="B4" s="83"/>
      <c r="C4" s="83"/>
      <c r="D4" s="84" t="s">
        <v>595</v>
      </c>
      <c r="E4" s="86" t="s">
        <v>625</v>
      </c>
      <c r="F4" s="120" t="str">
        <f>VLOOKUP(E4,Leden!A:D,2,FALSE)</f>
        <v>VOORWEDSTRIJDEN</v>
      </c>
      <c r="G4" s="121"/>
      <c r="H4" s="121"/>
      <c r="I4" s="121"/>
      <c r="J4" s="118" t="s">
        <v>752</v>
      </c>
      <c r="K4" s="118"/>
      <c r="L4" s="119"/>
    </row>
    <row r="5" spans="1:12" ht="12" customHeight="1" thickBot="1">
      <c r="A5" s="82"/>
      <c r="B5" s="69" t="s">
        <v>598</v>
      </c>
      <c r="C5" s="2"/>
      <c r="D5" s="73" t="str">
        <f>VLOOKUP(B:B,Leden!A:E,2,FALSE)</f>
        <v>BC. GOUDEN MARTINUS</v>
      </c>
      <c r="E5" s="125" t="s">
        <v>751</v>
      </c>
      <c r="F5" s="126"/>
      <c r="G5" s="126"/>
      <c r="H5" s="126"/>
      <c r="I5" s="127"/>
      <c r="J5" s="105" t="s">
        <v>643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621</v>
      </c>
      <c r="H7" s="88" t="s">
        <v>622</v>
      </c>
      <c r="I7" s="91" t="s">
        <v>643</v>
      </c>
      <c r="J7" s="107">
        <v>0.765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621</v>
      </c>
      <c r="H8" s="90" t="s">
        <v>623</v>
      </c>
      <c r="I8" s="92" t="s">
        <v>643</v>
      </c>
      <c r="J8" s="108">
        <v>0.949</v>
      </c>
      <c r="K8" s="97"/>
      <c r="L8" s="99"/>
    </row>
    <row r="9" spans="1:12" ht="11.25" customHeight="1" thickBot="1">
      <c r="A9" s="19" t="s">
        <v>5</v>
      </c>
      <c r="B9" s="93">
        <v>4530</v>
      </c>
      <c r="C9" s="94"/>
      <c r="D9" s="95" t="str">
        <f>VLOOKUP(B9,Leden!A:D,2,FALSE)</f>
        <v>VERSPEELT Filip</v>
      </c>
      <c r="E9" s="94"/>
      <c r="F9" s="94"/>
      <c r="G9" s="94"/>
      <c r="H9" s="93" t="str">
        <f>VLOOKUP(B9,Leden!A:E,3,FALSE)</f>
        <v>UN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1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1"/>
      <c r="K11" s="13" t="s">
        <v>14</v>
      </c>
      <c r="L11" s="17"/>
    </row>
    <row r="12" spans="1:12" ht="10.5" customHeight="1" thickBot="1">
      <c r="A12" s="27"/>
      <c r="B12" s="70">
        <v>4451</v>
      </c>
      <c r="C12" s="28">
        <v>1</v>
      </c>
      <c r="D12" s="23" t="str">
        <f>VLOOKUP(B:B,Leden!A:E,2,FALSE)</f>
        <v>DE BLEECKER Steven</v>
      </c>
      <c r="E12" s="62">
        <v>1</v>
      </c>
      <c r="F12" s="62"/>
      <c r="G12" s="62">
        <v>2</v>
      </c>
      <c r="H12" s="62">
        <v>42</v>
      </c>
      <c r="I12" s="62">
        <v>60</v>
      </c>
      <c r="J12" s="112">
        <f aca="true" t="shared" si="0" ref="J12:J17">H12/I12</f>
        <v>0.7</v>
      </c>
      <c r="K12" s="62">
        <v>5</v>
      </c>
      <c r="L12" s="63" t="str">
        <f>IF(J12&lt;J7,"OG",IF(J12&gt;J8,"PR","MG"))</f>
        <v>OG</v>
      </c>
    </row>
    <row r="13" spans="1:12" ht="10.5" customHeight="1" thickBot="1">
      <c r="A13" s="122">
        <v>1</v>
      </c>
      <c r="B13" s="71">
        <v>2314</v>
      </c>
      <c r="C13" s="29">
        <v>2</v>
      </c>
      <c r="D13" s="30" t="str">
        <f>VLOOKUP(B:B,Leden!A:E,2,FALSE)</f>
        <v>SONCK Robby</v>
      </c>
      <c r="E13" s="64">
        <v>3</v>
      </c>
      <c r="F13" s="64"/>
      <c r="G13" s="64">
        <v>2</v>
      </c>
      <c r="H13" s="64">
        <v>42</v>
      </c>
      <c r="I13" s="64">
        <v>46</v>
      </c>
      <c r="J13" s="113">
        <f t="shared" si="0"/>
        <v>0.9130434782608695</v>
      </c>
      <c r="K13" s="64">
        <v>6</v>
      </c>
      <c r="L13" s="63" t="str">
        <f>IF(J13&lt;J7,"OG",IF(J13&gt;J8,"PR","MG"))</f>
        <v>MG</v>
      </c>
    </row>
    <row r="14" spans="1:12" ht="10.5" customHeight="1" thickBot="1">
      <c r="A14" s="123"/>
      <c r="B14" s="71">
        <v>4451</v>
      </c>
      <c r="C14" s="29">
        <v>3</v>
      </c>
      <c r="D14" s="30" t="str">
        <f>VLOOKUP(B:B,Leden!A:E,2,FALSE)</f>
        <v>DE BLEECKER Steven</v>
      </c>
      <c r="E14" s="64">
        <v>5</v>
      </c>
      <c r="F14" s="64"/>
      <c r="G14" s="64">
        <v>2</v>
      </c>
      <c r="H14" s="64">
        <v>42</v>
      </c>
      <c r="I14" s="64">
        <v>65</v>
      </c>
      <c r="J14" s="113">
        <f t="shared" si="0"/>
        <v>0.6461538461538462</v>
      </c>
      <c r="K14" s="64">
        <v>4</v>
      </c>
      <c r="L14" s="63" t="str">
        <f>IF(J14&lt;J7,"OG",IF(J14&gt;J8,"PR","MG"))</f>
        <v>OG</v>
      </c>
    </row>
    <row r="15" spans="1:12" ht="10.5" customHeight="1" thickBot="1">
      <c r="A15" s="124"/>
      <c r="B15" s="71">
        <v>2314</v>
      </c>
      <c r="C15" s="29">
        <v>4</v>
      </c>
      <c r="D15" s="30" t="str">
        <f>VLOOKUP(B:B,Leden!A:E,2,FALSE)</f>
        <v>SONCK Robby</v>
      </c>
      <c r="E15" s="64">
        <v>6</v>
      </c>
      <c r="F15" s="64"/>
      <c r="G15" s="64">
        <v>2</v>
      </c>
      <c r="H15" s="64">
        <v>42</v>
      </c>
      <c r="I15" s="64">
        <v>61</v>
      </c>
      <c r="J15" s="113">
        <f t="shared" si="0"/>
        <v>0.6885245901639344</v>
      </c>
      <c r="K15" s="64">
        <v>4</v>
      </c>
      <c r="L15" s="63" t="str">
        <f>IF(J15&lt;J7,"OG",IF(J15&gt;J8,"PR","MG"))</f>
        <v>OG</v>
      </c>
    </row>
    <row r="16" spans="1:12" ht="10.5" customHeight="1" thickBot="1">
      <c r="A16" s="31"/>
      <c r="B16" s="72"/>
      <c r="C16" s="32">
        <v>5</v>
      </c>
      <c r="D16" s="50" t="e">
        <f>VLOOKUP(B:B,Leden!A:E,2,FALSE)</f>
        <v>#N/A</v>
      </c>
      <c r="E16" s="13"/>
      <c r="F16" s="65"/>
      <c r="G16" s="13"/>
      <c r="H16" s="13"/>
      <c r="I16" s="13"/>
      <c r="J16" s="11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8</v>
      </c>
      <c r="H17" s="68">
        <f>SUM(H12:H16)</f>
        <v>168</v>
      </c>
      <c r="I17" s="68">
        <f>SUM(I12:I16)</f>
        <v>232</v>
      </c>
      <c r="J17" s="114">
        <f t="shared" si="0"/>
        <v>0.7241379310344828</v>
      </c>
      <c r="K17" s="68">
        <v>6</v>
      </c>
      <c r="L17" s="63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17</v>
      </c>
      <c r="B19" s="93">
        <v>2314</v>
      </c>
      <c r="C19" s="94"/>
      <c r="D19" s="95" t="str">
        <f>VLOOKUP(B19,Leden!A:D,2,FALSE)</f>
        <v>SONCK Robby</v>
      </c>
      <c r="E19" s="94"/>
      <c r="F19" s="94"/>
      <c r="G19" s="94"/>
      <c r="H19" s="93" t="str">
        <f>VLOOKUP(B19,Leden!A:E,3,FALSE)</f>
        <v>LAM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1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1"/>
      <c r="K21" s="13" t="s">
        <v>14</v>
      </c>
      <c r="L21" s="17"/>
    </row>
    <row r="22" spans="1:12" ht="10.5" customHeight="1" thickBot="1">
      <c r="A22" s="27"/>
      <c r="B22" s="70">
        <v>4451</v>
      </c>
      <c r="C22" s="28">
        <v>1</v>
      </c>
      <c r="D22" s="23" t="str">
        <f>VLOOKUP(B:B,Leden!A:E,2,FALSE)</f>
        <v>DE BLEECKER Steven</v>
      </c>
      <c r="E22" s="62">
        <v>2</v>
      </c>
      <c r="F22" s="62"/>
      <c r="G22" s="62">
        <v>0</v>
      </c>
      <c r="H22" s="62">
        <v>32</v>
      </c>
      <c r="I22" s="62">
        <v>54</v>
      </c>
      <c r="J22" s="112">
        <f aca="true" t="shared" si="1" ref="J22:J27">H22/I22</f>
        <v>0.5925925925925926</v>
      </c>
      <c r="K22" s="62">
        <v>4</v>
      </c>
      <c r="L22" s="63" t="str">
        <f>IF(J22&lt;J7,"OG",IF(J22&gt;J8,"PR","MG"))</f>
        <v>OG</v>
      </c>
    </row>
    <row r="23" spans="1:12" ht="10.5" customHeight="1" thickBot="1">
      <c r="A23" s="122">
        <v>2</v>
      </c>
      <c r="B23" s="71">
        <v>4530</v>
      </c>
      <c r="C23" s="29">
        <v>2</v>
      </c>
      <c r="D23" s="30" t="str">
        <f>VLOOKUP(B:B,Leden!A:E,2,FALSE)</f>
        <v>VERSPEELT Filip</v>
      </c>
      <c r="E23" s="64">
        <v>3</v>
      </c>
      <c r="F23" s="64"/>
      <c r="G23" s="64">
        <v>0</v>
      </c>
      <c r="H23" s="64">
        <v>20</v>
      </c>
      <c r="I23" s="64">
        <v>46</v>
      </c>
      <c r="J23" s="113">
        <f t="shared" si="1"/>
        <v>0.43478260869565216</v>
      </c>
      <c r="K23" s="64">
        <v>5</v>
      </c>
      <c r="L23" s="63" t="str">
        <f>IF(J23&lt;J7,"OG",IF(J23&gt;J8,"PR","MG"))</f>
        <v>OG</v>
      </c>
    </row>
    <row r="24" spans="1:12" ht="10.5" customHeight="1" thickBot="1">
      <c r="A24" s="123"/>
      <c r="B24" s="71">
        <v>4451</v>
      </c>
      <c r="C24" s="29">
        <v>3</v>
      </c>
      <c r="D24" s="30" t="str">
        <f>VLOOKUP(B:B,Leden!A:E,2,FALSE)</f>
        <v>DE BLEECKER Steven</v>
      </c>
      <c r="E24" s="64">
        <v>4</v>
      </c>
      <c r="F24" s="64"/>
      <c r="G24" s="64">
        <v>2</v>
      </c>
      <c r="H24" s="64">
        <v>42</v>
      </c>
      <c r="I24" s="64">
        <v>63</v>
      </c>
      <c r="J24" s="113">
        <f t="shared" si="1"/>
        <v>0.6666666666666666</v>
      </c>
      <c r="K24" s="64">
        <v>5</v>
      </c>
      <c r="L24" s="63" t="str">
        <f>IF(J24&lt;J7,"OG",IF(J24&gt;J8,"PR","MG"))</f>
        <v>OG</v>
      </c>
    </row>
    <row r="25" spans="1:12" ht="10.5" customHeight="1" thickBot="1">
      <c r="A25" s="124"/>
      <c r="B25" s="71">
        <v>4530</v>
      </c>
      <c r="C25" s="29">
        <v>4</v>
      </c>
      <c r="D25" s="30" t="str">
        <f>VLOOKUP(B:B,Leden!A:E,2,FALSE)</f>
        <v>VERSPEELT Filip</v>
      </c>
      <c r="E25" s="64">
        <v>6</v>
      </c>
      <c r="F25" s="64"/>
      <c r="G25" s="64">
        <v>0</v>
      </c>
      <c r="H25" s="64">
        <v>30</v>
      </c>
      <c r="I25" s="64">
        <v>61</v>
      </c>
      <c r="J25" s="113">
        <f t="shared" si="1"/>
        <v>0.4918032786885246</v>
      </c>
      <c r="K25" s="64">
        <v>4</v>
      </c>
      <c r="L25" s="63" t="str">
        <f>IF(J25&lt;J7,"OG",IF(J25&gt;J8,"PR","MG"))</f>
        <v>OG</v>
      </c>
    </row>
    <row r="26" spans="1:12" ht="10.5" customHeight="1" thickBot="1">
      <c r="A26" s="31"/>
      <c r="B26" s="72"/>
      <c r="C26" s="32">
        <v>5</v>
      </c>
      <c r="D26" s="50" t="e">
        <f>VLOOKUP(B:B,Leden!A:E,2,FALSE)</f>
        <v>#N/A</v>
      </c>
      <c r="E26" s="13"/>
      <c r="F26" s="65"/>
      <c r="G26" s="13"/>
      <c r="H26" s="13"/>
      <c r="I26" s="13"/>
      <c r="J26" s="11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2</v>
      </c>
      <c r="H27" s="68">
        <f>SUM(H22:H26)</f>
        <v>124</v>
      </c>
      <c r="I27" s="68">
        <f>SUM(I22:I26)</f>
        <v>224</v>
      </c>
      <c r="J27" s="114">
        <f t="shared" si="1"/>
        <v>0.5535714285714286</v>
      </c>
      <c r="K27" s="68">
        <v>5</v>
      </c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18</v>
      </c>
      <c r="B29" s="93">
        <v>4451</v>
      </c>
      <c r="C29" s="94"/>
      <c r="D29" s="95" t="str">
        <f>VLOOKUP(B29,Leden!A:D,2,FALSE)</f>
        <v>DE BLEECKER Steven</v>
      </c>
      <c r="E29" s="94"/>
      <c r="F29" s="94"/>
      <c r="G29" s="94"/>
      <c r="H29" s="93" t="str">
        <f>VLOOKUP(B29,Leden!A:E,3,FALSE)</f>
        <v>KAS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1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1"/>
      <c r="K31" s="13" t="s">
        <v>14</v>
      </c>
      <c r="L31" s="17"/>
    </row>
    <row r="32" spans="1:12" ht="10.5" customHeight="1" thickBot="1">
      <c r="A32" s="27"/>
      <c r="B32" s="70">
        <v>4530</v>
      </c>
      <c r="C32" s="28">
        <v>1</v>
      </c>
      <c r="D32" s="23" t="str">
        <f>VLOOKUP(B:B,Leden!A:E,2,FALSE)</f>
        <v>VERSPEELT Filip</v>
      </c>
      <c r="E32" s="62">
        <v>1</v>
      </c>
      <c r="F32" s="62"/>
      <c r="G32" s="62">
        <v>0</v>
      </c>
      <c r="H32" s="62">
        <v>28</v>
      </c>
      <c r="I32" s="62">
        <v>60</v>
      </c>
      <c r="J32" s="112">
        <f aca="true" t="shared" si="2" ref="J32:J37">H32/I32</f>
        <v>0.4666666666666667</v>
      </c>
      <c r="K32" s="62">
        <v>4</v>
      </c>
      <c r="L32" s="63" t="str">
        <f>IF(J32&lt;J7,"OG",IF(J32&gt;J8,"PR","MG"))</f>
        <v>OG</v>
      </c>
    </row>
    <row r="33" spans="1:12" ht="10.5" customHeight="1" thickBot="1">
      <c r="A33" s="122">
        <v>3</v>
      </c>
      <c r="B33" s="71">
        <v>2314</v>
      </c>
      <c r="C33" s="29">
        <v>2</v>
      </c>
      <c r="D33" s="30" t="str">
        <f>VLOOKUP(B:B,Leden!A:E,2,FALSE)</f>
        <v>SONCK Robby</v>
      </c>
      <c r="E33" s="64">
        <v>2</v>
      </c>
      <c r="F33" s="64"/>
      <c r="G33" s="64">
        <v>2</v>
      </c>
      <c r="H33" s="64">
        <v>42</v>
      </c>
      <c r="I33" s="64">
        <v>54</v>
      </c>
      <c r="J33" s="113">
        <f t="shared" si="2"/>
        <v>0.7777777777777778</v>
      </c>
      <c r="K33" s="64">
        <v>6</v>
      </c>
      <c r="L33" s="63" t="str">
        <f>IF(J33&lt;J7,"OG",IF(J33&gt;J8,"PR","MG"))</f>
        <v>MG</v>
      </c>
    </row>
    <row r="34" spans="1:12" ht="10.5" customHeight="1" thickBot="1">
      <c r="A34" s="123"/>
      <c r="B34" s="71">
        <v>2314</v>
      </c>
      <c r="C34" s="29">
        <v>3</v>
      </c>
      <c r="D34" s="30" t="str">
        <f>VLOOKUP(B:B,Leden!A:E,2,FALSE)</f>
        <v>SONCK Robby</v>
      </c>
      <c r="E34" s="64">
        <v>4</v>
      </c>
      <c r="F34" s="64"/>
      <c r="G34" s="64">
        <v>0</v>
      </c>
      <c r="H34" s="64">
        <v>26</v>
      </c>
      <c r="I34" s="64">
        <v>63</v>
      </c>
      <c r="J34" s="113">
        <f t="shared" si="2"/>
        <v>0.4126984126984127</v>
      </c>
      <c r="K34" s="64">
        <v>3</v>
      </c>
      <c r="L34" s="63" t="str">
        <f>IF(J34&lt;J7,"OG",IF(J34&gt;J8,"PR","MG"))</f>
        <v>OG</v>
      </c>
    </row>
    <row r="35" spans="1:12" ht="10.5" customHeight="1" thickBot="1">
      <c r="A35" s="124"/>
      <c r="B35" s="71">
        <v>4530</v>
      </c>
      <c r="C35" s="29">
        <v>4</v>
      </c>
      <c r="D35" s="30" t="str">
        <f>VLOOKUP(B:B,Leden!A:E,2,FALSE)</f>
        <v>VERSPEELT Filip</v>
      </c>
      <c r="E35" s="64">
        <v>5</v>
      </c>
      <c r="F35" s="64"/>
      <c r="G35" s="64">
        <v>0</v>
      </c>
      <c r="H35" s="64">
        <v>36</v>
      </c>
      <c r="I35" s="64">
        <v>65</v>
      </c>
      <c r="J35" s="113">
        <f t="shared" si="2"/>
        <v>0.5538461538461539</v>
      </c>
      <c r="K35" s="64">
        <v>3</v>
      </c>
      <c r="L35" s="63" t="str">
        <f>IF(J35&lt;J7,"OG",IF(J35&gt;J8,"PR","MG"))</f>
        <v>OG</v>
      </c>
    </row>
    <row r="36" spans="1:12" ht="10.5" customHeight="1" thickBot="1">
      <c r="A36" s="31"/>
      <c r="B36" s="72"/>
      <c r="C36" s="32">
        <v>5</v>
      </c>
      <c r="D36" s="50" t="e">
        <f>VLOOKUP(B:B,Leden!A:E,2,FALSE)</f>
        <v>#N/A</v>
      </c>
      <c r="E36" s="13"/>
      <c r="F36" s="65"/>
      <c r="G36" s="13"/>
      <c r="H36" s="13"/>
      <c r="I36" s="13"/>
      <c r="J36" s="11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2</v>
      </c>
      <c r="H37" s="68">
        <f>SUM(H32:H36)</f>
        <v>132</v>
      </c>
      <c r="I37" s="68">
        <f>SUM(I32:I36)</f>
        <v>242</v>
      </c>
      <c r="J37" s="114">
        <f t="shared" si="2"/>
        <v>0.5454545454545454</v>
      </c>
      <c r="K37" s="68">
        <v>6</v>
      </c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/>
      <c r="L38" s="33"/>
    </row>
    <row r="39" spans="1:12" ht="11.25" customHeight="1" thickBot="1">
      <c r="A39" s="19" t="s">
        <v>19</v>
      </c>
      <c r="B39" s="93"/>
      <c r="C39" s="94"/>
      <c r="D39" s="95" t="e">
        <f>VLOOKUP(B39,Leden!A:D,2,FALSE)</f>
        <v>#N/A</v>
      </c>
      <c r="E39" s="94"/>
      <c r="F39" s="94"/>
      <c r="G39" s="94"/>
      <c r="H39" s="93" t="e">
        <f>VLOOKUP(B39,Leden!A:E,3,FALSE)</f>
        <v>#N/A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1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1"/>
      <c r="K41" s="13" t="s">
        <v>14</v>
      </c>
      <c r="L41" s="17"/>
    </row>
    <row r="42" spans="1:12" ht="10.5" customHeight="1" thickBot="1">
      <c r="A42" s="27"/>
      <c r="B42" s="70"/>
      <c r="C42" s="28">
        <v>1</v>
      </c>
      <c r="D42" s="23" t="e">
        <f>VLOOKUP(B:B,Leden!A:E,2,FALSE)</f>
        <v>#N/A</v>
      </c>
      <c r="E42" s="62"/>
      <c r="F42" s="62"/>
      <c r="G42" s="62"/>
      <c r="H42" s="62"/>
      <c r="I42" s="62"/>
      <c r="J42" s="112" t="e">
        <f aca="true" t="shared" si="3" ref="J42:J47">H42/I42</f>
        <v>#DIV/0!</v>
      </c>
      <c r="K42" s="62"/>
      <c r="L42" s="63" t="e">
        <f>IF(J42&lt;J7,"OG",IF(J42&gt;J8,"PR","MG"))</f>
        <v>#DIV/0!</v>
      </c>
    </row>
    <row r="43" spans="1:12" ht="10.5" customHeight="1" thickBot="1">
      <c r="A43" s="122">
        <v>4</v>
      </c>
      <c r="B43" s="71"/>
      <c r="C43" s="29">
        <v>2</v>
      </c>
      <c r="D43" s="30" t="e">
        <f>VLOOKUP(B:B,Leden!A:E,2,FALSE)</f>
        <v>#N/A</v>
      </c>
      <c r="E43" s="64"/>
      <c r="F43" s="64"/>
      <c r="G43" s="64"/>
      <c r="H43" s="64"/>
      <c r="I43" s="64"/>
      <c r="J43" s="113" t="e">
        <f t="shared" si="3"/>
        <v>#DIV/0!</v>
      </c>
      <c r="K43" s="64"/>
      <c r="L43" s="63" t="e">
        <f>IF(J43&lt;J7,"OG",IF(J43&gt;J8,"PR","MG"))</f>
        <v>#DIV/0!</v>
      </c>
    </row>
    <row r="44" spans="1:12" ht="10.5" customHeight="1" thickBot="1">
      <c r="A44" s="123"/>
      <c r="B44" s="71"/>
      <c r="C44" s="29">
        <v>3</v>
      </c>
      <c r="D44" s="30" t="e">
        <f>VLOOKUP(B:B,Leden!A:E,2,FALSE)</f>
        <v>#N/A</v>
      </c>
      <c r="E44" s="64"/>
      <c r="F44" s="64"/>
      <c r="G44" s="64"/>
      <c r="H44" s="64"/>
      <c r="I44" s="64"/>
      <c r="J44" s="113" t="e">
        <f t="shared" si="3"/>
        <v>#DIV/0!</v>
      </c>
      <c r="K44" s="64"/>
      <c r="L44" s="63" t="e">
        <f>IF(J44&lt;J7,"OG",IF(J44&gt;J8,"PR","MG"))</f>
        <v>#DIV/0!</v>
      </c>
    </row>
    <row r="45" spans="1:12" ht="10.5" customHeight="1" thickBot="1">
      <c r="A45" s="124"/>
      <c r="B45" s="71"/>
      <c r="C45" s="29">
        <v>4</v>
      </c>
      <c r="D45" s="30" t="e">
        <f>VLOOKUP(B:B,Leden!A:E,2,FALSE)</f>
        <v>#N/A</v>
      </c>
      <c r="E45" s="64"/>
      <c r="F45" s="64"/>
      <c r="G45" s="64"/>
      <c r="H45" s="64"/>
      <c r="I45" s="64"/>
      <c r="J45" s="113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50" t="e">
        <f>VLOOKUP(B:B,Leden!A:E,2,FALSE)</f>
        <v>#N/A</v>
      </c>
      <c r="E46" s="13"/>
      <c r="F46" s="65"/>
      <c r="G46" s="13"/>
      <c r="H46" s="13"/>
      <c r="I46" s="13"/>
      <c r="J46" s="11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/>
      <c r="H47" s="68">
        <f>SUM(H42:H46)</f>
        <v>0</v>
      </c>
      <c r="I47" s="68">
        <f>SUM(I42:I46)</f>
        <v>0</v>
      </c>
      <c r="J47" s="114" t="e">
        <f t="shared" si="3"/>
        <v>#DIV/0!</v>
      </c>
      <c r="K47" s="68"/>
      <c r="L47" s="63" t="e">
        <f>IF(J47&lt;J7,"OG",IF(J47&gt;J8,"PR","MG"))</f>
        <v>#DIV/0!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20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1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2">
        <v>5</v>
      </c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3"/>
      <c r="B54" s="71"/>
      <c r="C54" s="29">
        <v>3</v>
      </c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4"/>
      <c r="B55" s="71"/>
      <c r="C55" s="29">
        <v>4</v>
      </c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21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1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2">
        <v>6</v>
      </c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3"/>
      <c r="B64" s="71"/>
      <c r="C64" s="29">
        <v>3</v>
      </c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4"/>
      <c r="B65" s="71"/>
      <c r="C65" s="29">
        <v>4</v>
      </c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100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0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0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0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0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0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0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1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0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0" t="s">
        <v>155</v>
      </c>
      <c r="C174" s="47" t="s">
        <v>151</v>
      </c>
    </row>
    <row r="175" spans="1:3" ht="12.75">
      <c r="A175" s="38">
        <v>6088</v>
      </c>
      <c r="B175" s="100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0" t="s">
        <v>167</v>
      </c>
      <c r="C190" s="40" t="s">
        <v>165</v>
      </c>
    </row>
    <row r="191" spans="1:3" ht="12.75">
      <c r="A191" s="38">
        <v>4357</v>
      </c>
      <c r="B191" s="100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0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0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0" t="s">
        <v>247</v>
      </c>
      <c r="C284" s="47" t="s">
        <v>241</v>
      </c>
    </row>
    <row r="285" spans="1:3" ht="12.75">
      <c r="A285" s="38">
        <v>8892</v>
      </c>
      <c r="B285" s="100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0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0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0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0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0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0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0" t="s">
        <v>396</v>
      </c>
      <c r="C470" s="47" t="s">
        <v>393</v>
      </c>
    </row>
    <row r="471" spans="1:3" ht="12.75">
      <c r="A471" s="38">
        <v>5746</v>
      </c>
      <c r="B471" s="100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0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0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0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0" t="s">
        <v>477</v>
      </c>
      <c r="C584" s="47" t="s">
        <v>472</v>
      </c>
    </row>
    <row r="585" spans="1:3" ht="12.75">
      <c r="A585" s="38">
        <v>4768</v>
      </c>
      <c r="B585" s="100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0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0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0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0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0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0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0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8" spans="1:2" ht="12.75">
      <c r="A778" s="38" t="s">
        <v>624</v>
      </c>
      <c r="B778" s="100" t="s">
        <v>4</v>
      </c>
    </row>
    <row r="779" spans="1:2" ht="12.75">
      <c r="A779" s="38" t="s">
        <v>625</v>
      </c>
      <c r="B779" s="100" t="s">
        <v>627</v>
      </c>
    </row>
    <row r="780" spans="1:2" ht="12.75">
      <c r="A780" s="38" t="s">
        <v>626</v>
      </c>
      <c r="B780" s="100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2012-05-08T19:11:19Z</dcterms:modified>
  <cp:category/>
  <cp:version/>
  <cp:contentType/>
  <cp:contentStatus/>
</cp:coreProperties>
</file>