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155"/>
  </bookViews>
  <sheets>
    <sheet name="distrf2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K69" i="1"/>
  <c r="I69" i="1"/>
  <c r="G69" i="1"/>
  <c r="F69" i="1"/>
  <c r="H68" i="1"/>
  <c r="J68" i="1" s="1"/>
  <c r="C68" i="1"/>
  <c r="H67" i="1"/>
  <c r="J67" i="1" s="1"/>
  <c r="C67" i="1"/>
  <c r="J66" i="1"/>
  <c r="H66" i="1"/>
  <c r="C66" i="1"/>
  <c r="J65" i="1"/>
  <c r="H65" i="1"/>
  <c r="C65" i="1"/>
  <c r="H64" i="1"/>
  <c r="J64" i="1" s="1"/>
  <c r="C64" i="1"/>
  <c r="G61" i="1"/>
  <c r="B61" i="1"/>
  <c r="K58" i="1"/>
  <c r="I58" i="1"/>
  <c r="G58" i="1"/>
  <c r="F58" i="1"/>
  <c r="H57" i="1"/>
  <c r="J57" i="1" s="1"/>
  <c r="C57" i="1"/>
  <c r="H56" i="1"/>
  <c r="J56" i="1" s="1"/>
  <c r="C56" i="1"/>
  <c r="J55" i="1"/>
  <c r="H55" i="1"/>
  <c r="C55" i="1"/>
  <c r="H54" i="1"/>
  <c r="J54" i="1" s="1"/>
  <c r="C54" i="1"/>
  <c r="H53" i="1"/>
  <c r="J53" i="1" s="1"/>
  <c r="C53" i="1"/>
  <c r="G50" i="1"/>
  <c r="B50" i="1"/>
  <c r="K47" i="1"/>
  <c r="I47" i="1"/>
  <c r="G47" i="1"/>
  <c r="F47" i="1"/>
  <c r="H46" i="1"/>
  <c r="J46" i="1" s="1"/>
  <c r="C46" i="1"/>
  <c r="J45" i="1"/>
  <c r="H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C11" i="1"/>
  <c r="J10" i="1"/>
  <c r="C10" i="1"/>
  <c r="J9" i="1"/>
  <c r="C9" i="1"/>
  <c r="G6" i="1"/>
  <c r="B6" i="1"/>
  <c r="H69" i="1" l="1"/>
  <c r="J69" i="1" s="1"/>
  <c r="H58" i="1"/>
  <c r="J58" i="1" s="1"/>
  <c r="H14" i="1"/>
  <c r="J14" i="1" s="1"/>
  <c r="H25" i="1"/>
  <c r="J25" i="1" s="1"/>
  <c r="H36" i="1"/>
  <c r="J36" i="1" s="1"/>
  <c r="H47" i="1"/>
  <c r="J47" i="1" s="1"/>
</calcChain>
</file>

<file path=xl/sharedStrings.xml><?xml version="1.0" encoding="utf-8"?>
<sst xmlns="http://schemas.openxmlformats.org/spreadsheetml/2006/main" count="68" uniqueCount="24">
  <si>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</si>
  <si>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</si>
  <si>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</si>
  <si>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</si>
  <si>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2° KLASSE DRIEBANDEN</t>
  </si>
  <si>
    <t xml:space="preserve">        KLEIN</t>
  </si>
  <si>
    <t>datum:</t>
  </si>
  <si>
    <t>8 mrt. 2015.</t>
  </si>
  <si>
    <t>Lokaal:</t>
  </si>
  <si>
    <t>B.C. EDELWEISS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</si>
  <si>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</si>
  <si>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</si>
  <si>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</si>
  <si>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</si>
  <si>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</si>
  <si>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</si>
  <si>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</si>
  <si>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</si>
  <si>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</si>
  <si>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</si>
  <si>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</si>
  <si>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 xml:space="preserve">   </t>
  </si>
  <si>
    <t>DSB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</si>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</sst>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KB/uitslag%20districtfinales%20driebanden%20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8426</v>
          </cell>
          <cell r="B216" t="str">
            <v>MOEYKENS Michel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tabSelected="1" zoomScale="75" workbookViewId="0">
      <selection activeCell="Q23" sqref="Q23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DE  VOS  Guido</v>
      </c>
      <c r="C6" s="26"/>
      <c r="D6" s="26"/>
      <c r="E6" s="26"/>
      <c r="F6" s="26" t="s">
        <v>13</v>
      </c>
      <c r="G6" s="28" t="str">
        <f>VLOOKUP(L6,[1]LEDEN!A$1:E$65536,3,FALSE)</f>
        <v>ROY</v>
      </c>
      <c r="H6" s="28"/>
      <c r="I6" s="26"/>
      <c r="J6" s="29"/>
      <c r="K6" s="26"/>
      <c r="L6" s="30">
        <v>9263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>
        <v>2.2999999999999998</v>
      </c>
      <c r="I8" s="33" t="s">
        <v>16</v>
      </c>
      <c r="J8" s="34" t="s">
        <v>17</v>
      </c>
      <c r="K8" s="32" t="s">
        <v>18</v>
      </c>
      <c r="L8" s="32" t="s">
        <v>19</v>
      </c>
    </row>
    <row r="9" spans="1:14" ht="15" customHeight="1" x14ac:dyDescent="0.2">
      <c r="B9" s="35">
        <v>1</v>
      </c>
      <c r="C9" s="36" t="str">
        <f>VLOOKUP(N9,[1]LEDEN!A$1:E$65536,2,FALSE)</f>
        <v>DE MEYER Rudi</v>
      </c>
      <c r="D9" s="37"/>
      <c r="E9" s="37"/>
      <c r="F9" s="35">
        <v>2</v>
      </c>
      <c r="G9" s="35"/>
      <c r="H9" s="35">
        <v>34</v>
      </c>
      <c r="I9" s="35">
        <v>27</v>
      </c>
      <c r="J9" s="38">
        <f>ROUNDDOWN(H9/I9,3)</f>
        <v>1.2589999999999999</v>
      </c>
      <c r="K9" s="35">
        <v>7</v>
      </c>
      <c r="L9" s="39"/>
      <c r="N9">
        <v>4422</v>
      </c>
    </row>
    <row r="10" spans="1:14" ht="15" customHeight="1" x14ac:dyDescent="0.2">
      <c r="B10" s="35">
        <v>2</v>
      </c>
      <c r="C10" s="36" t="str">
        <f>VLOOKUP(N10,[1]LEDEN!A$1:E$65536,2,FALSE)</f>
        <v>DUPONT Jean-Claude</v>
      </c>
      <c r="D10" s="37"/>
      <c r="E10" s="37"/>
      <c r="F10" s="35">
        <v>0</v>
      </c>
      <c r="G10" s="35"/>
      <c r="H10" s="35">
        <v>26</v>
      </c>
      <c r="I10" s="35">
        <v>56</v>
      </c>
      <c r="J10" s="38">
        <f>ROUNDDOWN(H10/I10,3)</f>
        <v>0.46400000000000002</v>
      </c>
      <c r="K10" s="35">
        <v>3</v>
      </c>
      <c r="L10" s="40">
        <v>1</v>
      </c>
      <c r="N10">
        <v>4456</v>
      </c>
    </row>
    <row r="11" spans="1:14" ht="15" customHeight="1" x14ac:dyDescent="0.2">
      <c r="B11" s="35">
        <v>3</v>
      </c>
      <c r="C11" s="36" t="str">
        <f>VLOOKUP(N11,[1]LEDEN!A$1:E$65536,2,FALSE)</f>
        <v>FRANCK Franky</v>
      </c>
      <c r="D11" s="37"/>
      <c r="E11" s="37"/>
      <c r="F11" s="35">
        <v>2</v>
      </c>
      <c r="G11" s="35"/>
      <c r="H11" s="35">
        <v>34</v>
      </c>
      <c r="I11" s="35">
        <v>43</v>
      </c>
      <c r="J11" s="38">
        <f>ROUNDDOWN(H11/I11,3)</f>
        <v>0.79</v>
      </c>
      <c r="K11" s="35">
        <v>5</v>
      </c>
      <c r="L11" s="40"/>
      <c r="N11">
        <v>7303</v>
      </c>
    </row>
    <row r="12" spans="1:14" ht="15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>
        <f>G12/8*7</f>
        <v>0</v>
      </c>
      <c r="I12" s="35"/>
      <c r="J12" s="38" t="e">
        <f>ROUNDDOWN(H12/I12,3)</f>
        <v>#DIV/0!</v>
      </c>
      <c r="K12" s="35"/>
      <c r="L12" s="40"/>
    </row>
    <row r="13" spans="1:14" ht="15" hidden="1" customHeight="1" x14ac:dyDescent="0.2">
      <c r="B13" s="35">
        <v>5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ROUNDDOWN(H13/I13,2)</f>
        <v>#DIV/0!</v>
      </c>
      <c r="K13" s="35"/>
      <c r="L13" s="40"/>
    </row>
    <row r="14" spans="1:14" ht="15" customHeight="1" x14ac:dyDescent="0.2">
      <c r="A14" s="41"/>
      <c r="B14" s="42"/>
      <c r="C14" s="41"/>
      <c r="D14" s="41"/>
      <c r="E14" s="41" t="s">
        <v>20</v>
      </c>
      <c r="F14" s="43">
        <f>SUM(F9:F13)</f>
        <v>4</v>
      </c>
      <c r="G14" s="43">
        <f>SUM(G9:G13)</f>
        <v>0</v>
      </c>
      <c r="H14" s="43">
        <f>SUM(H9:H13)</f>
        <v>94</v>
      </c>
      <c r="I14" s="43">
        <f>SUM(I9:I13)</f>
        <v>126</v>
      </c>
      <c r="J14" s="44">
        <f>ROUNDDOWN(H14/I14,3)</f>
        <v>0.746</v>
      </c>
      <c r="K14" s="43">
        <f>MAX(K9:K13)</f>
        <v>7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6" x14ac:dyDescent="0.2">
      <c r="A17" s="26" t="s">
        <v>12</v>
      </c>
      <c r="B17" s="27" t="str">
        <f>VLOOKUP(L17,[1]LEDEN!A$1:E$65536,2,FALSE)</f>
        <v>DUPONT Jean-Claude</v>
      </c>
      <c r="C17" s="26"/>
      <c r="D17" s="26"/>
      <c r="E17" s="26"/>
      <c r="F17" s="26" t="s">
        <v>13</v>
      </c>
      <c r="G17" s="28" t="str">
        <f>VLOOKUP(L17,[1]LEDEN!A$1:E$65536,3,FALSE)</f>
        <v>GS</v>
      </c>
      <c r="H17" s="28"/>
      <c r="I17" s="26"/>
      <c r="J17" s="29"/>
      <c r="K17" s="26"/>
      <c r="L17" s="30">
        <v>4456</v>
      </c>
    </row>
    <row r="18" spans="1:16" ht="6" customHeight="1" x14ac:dyDescent="0.2"/>
    <row r="19" spans="1:16" x14ac:dyDescent="0.2">
      <c r="F19" s="31" t="s">
        <v>14</v>
      </c>
      <c r="G19" s="32" t="s">
        <v>15</v>
      </c>
      <c r="H19" s="32">
        <v>2.2999999999999998</v>
      </c>
      <c r="I19" s="33" t="s">
        <v>16</v>
      </c>
      <c r="J19" s="34" t="s">
        <v>17</v>
      </c>
      <c r="K19" s="32" t="s">
        <v>18</v>
      </c>
      <c r="L19" s="32">
        <v>7465</v>
      </c>
    </row>
    <row r="20" spans="1:16" x14ac:dyDescent="0.2">
      <c r="B20" s="35">
        <v>1</v>
      </c>
      <c r="C20" s="36" t="str">
        <f>VLOOKUP(N20,[1]LEDEN!A$1:E$65536,2,FALSE)</f>
        <v>FRANCK Franky</v>
      </c>
      <c r="D20" s="37"/>
      <c r="E20" s="37"/>
      <c r="F20" s="35">
        <v>0</v>
      </c>
      <c r="G20" s="35"/>
      <c r="H20" s="35">
        <v>31</v>
      </c>
      <c r="I20" s="35">
        <v>47</v>
      </c>
      <c r="J20" s="38">
        <f>ROUNDDOWN(H20/I20,3)</f>
        <v>0.65900000000000003</v>
      </c>
      <c r="K20" s="35">
        <v>4</v>
      </c>
      <c r="L20" s="39"/>
      <c r="N20">
        <v>7303</v>
      </c>
    </row>
    <row r="21" spans="1:16" x14ac:dyDescent="0.2">
      <c r="B21" s="35">
        <v>2</v>
      </c>
      <c r="C21" s="36" t="str">
        <f>VLOOKUP(N21,[1]LEDEN!A$1:E$65536,2,FALSE)</f>
        <v>DE  VOS  Guido</v>
      </c>
      <c r="D21" s="37"/>
      <c r="E21" s="37"/>
      <c r="F21" s="35">
        <v>2</v>
      </c>
      <c r="G21" s="35"/>
      <c r="H21" s="35">
        <v>34</v>
      </c>
      <c r="I21" s="35">
        <v>56</v>
      </c>
      <c r="J21" s="38">
        <f>ROUNDDOWN(H21/I21,3)</f>
        <v>0.60699999999999998</v>
      </c>
      <c r="K21" s="35">
        <v>4</v>
      </c>
      <c r="L21" s="40">
        <v>2</v>
      </c>
      <c r="N21">
        <v>9263</v>
      </c>
    </row>
    <row r="22" spans="1:16" x14ac:dyDescent="0.2">
      <c r="B22" s="35">
        <v>3</v>
      </c>
      <c r="C22" s="36" t="str">
        <f>VLOOKUP(N22,[1]LEDEN!A$1:E$65536,2,FALSE)</f>
        <v>DE MEYER Rudi</v>
      </c>
      <c r="D22" s="37"/>
      <c r="E22" s="37"/>
      <c r="F22" s="35">
        <v>2</v>
      </c>
      <c r="G22" s="35"/>
      <c r="H22" s="35">
        <v>34</v>
      </c>
      <c r="I22" s="35">
        <v>38</v>
      </c>
      <c r="J22" s="38">
        <f>ROUNDDOWN(H22/I22,3)</f>
        <v>0.89400000000000002</v>
      </c>
      <c r="K22" s="35">
        <v>3</v>
      </c>
      <c r="L22" s="40"/>
      <c r="N22">
        <v>4422</v>
      </c>
    </row>
    <row r="23" spans="1:16" x14ac:dyDescent="0.2">
      <c r="B23" s="35">
        <v>4</v>
      </c>
      <c r="C23" s="36" t="e">
        <f>VLOOKUP(N23,[1]LEDEN!A$1:E$65536,2,FALSE)</f>
        <v>#N/A</v>
      </c>
      <c r="D23" s="37"/>
      <c r="E23" s="37"/>
      <c r="F23" s="35"/>
      <c r="G23" s="35"/>
      <c r="H23" s="35">
        <f>G23/8*7</f>
        <v>0</v>
      </c>
      <c r="I23" s="35"/>
      <c r="J23" s="38" t="e">
        <f>ROUNDDOWN(H23/I23,3)</f>
        <v>#DIV/0!</v>
      </c>
      <c r="K23" s="35"/>
      <c r="L23" s="40"/>
    </row>
    <row r="24" spans="1:16" hidden="1" x14ac:dyDescent="0.2">
      <c r="B24" s="35">
        <v>5</v>
      </c>
      <c r="C24" s="36" t="e">
        <f>VLOOKUP(N24,[1]LEDEN!A$1:E$65536,2,FALSE)</f>
        <v>#N/A</v>
      </c>
      <c r="D24" s="37"/>
      <c r="E24" s="37"/>
      <c r="F24" s="35"/>
      <c r="G24" s="35"/>
      <c r="H24" s="35">
        <f>G24/8*7</f>
        <v>0</v>
      </c>
      <c r="I24" s="35"/>
      <c r="J24" s="38" t="e">
        <f>ROUNDDOWN(H24/I24,2)</f>
        <v>#DIV/0!</v>
      </c>
      <c r="K24" s="35"/>
      <c r="L24" s="40"/>
    </row>
    <row r="25" spans="1:16" x14ac:dyDescent="0.2">
      <c r="A25" s="41"/>
      <c r="B25" s="42"/>
      <c r="C25" s="41"/>
      <c r="D25" s="41"/>
      <c r="E25" s="41" t="s">
        <v>20</v>
      </c>
      <c r="F25" s="43">
        <f>SUM(F20:F24)</f>
        <v>4</v>
      </c>
      <c r="G25" s="43">
        <f>SUM(G20:G24)</f>
        <v>0</v>
      </c>
      <c r="H25" s="43">
        <f>SUM(H20:H24)</f>
        <v>99</v>
      </c>
      <c r="I25" s="43">
        <f>SUM(I20:I24)</f>
        <v>141</v>
      </c>
      <c r="J25" s="44">
        <f>ROUNDDOWN(H25/I25,3)</f>
        <v>0.70199999999999996</v>
      </c>
      <c r="K25" s="43">
        <f>MAX(K20:K24)</f>
        <v>4</v>
      </c>
      <c r="L25" s="45"/>
    </row>
    <row r="26" spans="1:16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6" ht="3.75" customHeight="1" x14ac:dyDescent="0.2"/>
    <row r="28" spans="1:16" x14ac:dyDescent="0.2">
      <c r="A28" s="26" t="s">
        <v>12</v>
      </c>
      <c r="B28" s="27" t="str">
        <f>VLOOKUP(L28,[1]LEDEN!A$1:E$65536,2,FALSE)</f>
        <v>FRANCK Franky</v>
      </c>
      <c r="C28" s="26"/>
      <c r="D28" s="26"/>
      <c r="E28" s="26"/>
      <c r="F28" s="26" t="s">
        <v>13</v>
      </c>
      <c r="G28" s="28" t="str">
        <f>VLOOKUP(L28,[1]LEDEN!A$1:E$65536,3,FALSE)</f>
        <v>UN</v>
      </c>
      <c r="H28" s="28"/>
      <c r="I28" s="26"/>
      <c r="J28" s="29"/>
      <c r="K28" s="26"/>
      <c r="L28" s="30">
        <v>7303</v>
      </c>
    </row>
    <row r="29" spans="1:16" ht="7.5" customHeight="1" x14ac:dyDescent="0.2"/>
    <row r="30" spans="1:16" x14ac:dyDescent="0.2">
      <c r="F30" s="31" t="s">
        <v>14</v>
      </c>
      <c r="G30" s="32" t="s">
        <v>15</v>
      </c>
      <c r="H30" s="32">
        <v>2.2999999999999998</v>
      </c>
      <c r="I30" s="33" t="s">
        <v>16</v>
      </c>
      <c r="J30" s="34" t="s">
        <v>17</v>
      </c>
      <c r="K30" s="32" t="s">
        <v>18</v>
      </c>
      <c r="L30" s="32" t="s">
        <v>19</v>
      </c>
      <c r="P30" t="s">
        <v>21</v>
      </c>
    </row>
    <row r="31" spans="1:16" x14ac:dyDescent="0.2">
      <c r="B31" s="35">
        <v>1</v>
      </c>
      <c r="C31" s="36" t="str">
        <f>VLOOKUP(N31,[1]LEDEN!A$1:E$65536,2,FALSE)</f>
        <v>DUPONT Jean-Claude</v>
      </c>
      <c r="D31" s="37"/>
      <c r="E31" s="37"/>
      <c r="F31" s="35">
        <v>2</v>
      </c>
      <c r="G31" s="35"/>
      <c r="H31" s="35">
        <v>34</v>
      </c>
      <c r="I31" s="35">
        <v>47</v>
      </c>
      <c r="J31" s="38">
        <f>ROUNDDOWN(H31/I31,3)</f>
        <v>0.72299999999999998</v>
      </c>
      <c r="K31" s="35">
        <v>4</v>
      </c>
      <c r="L31" s="39"/>
      <c r="N31">
        <v>4456</v>
      </c>
    </row>
    <row r="32" spans="1:16" x14ac:dyDescent="0.2">
      <c r="B32" s="35">
        <v>2</v>
      </c>
      <c r="C32" s="36" t="str">
        <f>VLOOKUP(N32,[1]LEDEN!A$1:E$65536,2,FALSE)</f>
        <v>DE MEYER Rudi</v>
      </c>
      <c r="D32" s="37"/>
      <c r="E32" s="37"/>
      <c r="F32" s="35">
        <v>2</v>
      </c>
      <c r="G32" s="35"/>
      <c r="H32" s="35">
        <v>34</v>
      </c>
      <c r="I32" s="35">
        <v>66</v>
      </c>
      <c r="J32" s="38">
        <f>ROUNDDOWN(H32/I32,3)</f>
        <v>0.51500000000000001</v>
      </c>
      <c r="K32" s="35">
        <v>4</v>
      </c>
      <c r="L32" s="40">
        <v>3</v>
      </c>
      <c r="N32">
        <v>4422</v>
      </c>
    </row>
    <row r="33" spans="1:14" x14ac:dyDescent="0.2">
      <c r="B33" s="35">
        <v>3</v>
      </c>
      <c r="C33" s="36" t="str">
        <f>VLOOKUP(N33,[1]LEDEN!A$1:E$65536,2,FALSE)</f>
        <v>DE  VOS  Guido</v>
      </c>
      <c r="D33" s="37"/>
      <c r="E33" s="37"/>
      <c r="F33" s="35">
        <v>0</v>
      </c>
      <c r="G33" s="35"/>
      <c r="H33" s="35">
        <v>11</v>
      </c>
      <c r="I33" s="35">
        <v>43</v>
      </c>
      <c r="J33" s="38">
        <f>ROUNDDOWN(H33/I33,3)</f>
        <v>0.255</v>
      </c>
      <c r="K33" s="35">
        <v>2</v>
      </c>
      <c r="L33" s="40"/>
      <c r="N33">
        <v>9263</v>
      </c>
    </row>
    <row r="34" spans="1:14" x14ac:dyDescent="0.2">
      <c r="B34" s="35">
        <v>4</v>
      </c>
      <c r="C34" s="36" t="e">
        <f>VLOOKUP(N34,[1]LEDEN!A$1:E$65536,2,FALSE)</f>
        <v>#N/A</v>
      </c>
      <c r="D34" s="37"/>
      <c r="E34" s="37"/>
      <c r="F34" s="35"/>
      <c r="G34" s="35"/>
      <c r="H34" s="35">
        <f>G34/8*7</f>
        <v>0</v>
      </c>
      <c r="I34" s="35"/>
      <c r="J34" s="38" t="e">
        <f>ROUNDDOWN(H34/I34,3)</f>
        <v>#DIV/0!</v>
      </c>
      <c r="K34" s="35"/>
      <c r="L34" s="40"/>
    </row>
    <row r="35" spans="1:14" x14ac:dyDescent="0.2">
      <c r="B35" s="35">
        <v>5</v>
      </c>
      <c r="C35" s="36" t="e">
        <f>VLOOKUP(N35,[1]LEDEN!A$1:E$65536,2,FALSE)</f>
        <v>#N/A</v>
      </c>
      <c r="D35" s="37"/>
      <c r="E35" s="37"/>
      <c r="F35" s="35"/>
      <c r="G35" s="35"/>
      <c r="H35" s="35">
        <f>G35/8*7</f>
        <v>0</v>
      </c>
      <c r="I35" s="35"/>
      <c r="J35" s="38" t="e">
        <f>ROUNDDOWN(H35/I35,2)</f>
        <v>#DIV/0!</v>
      </c>
      <c r="K35" s="35"/>
      <c r="L35" s="40"/>
    </row>
    <row r="36" spans="1:14" x14ac:dyDescent="0.2">
      <c r="A36" s="41"/>
      <c r="B36" s="42"/>
      <c r="C36" s="41"/>
      <c r="D36" s="41"/>
      <c r="E36" s="41" t="s">
        <v>20</v>
      </c>
      <c r="F36" s="43">
        <f>SUM(F31:F35)</f>
        <v>4</v>
      </c>
      <c r="G36" s="43">
        <f>SUM(G31:G35)</f>
        <v>0</v>
      </c>
      <c r="H36" s="43">
        <f>SUM(H31:H35)</f>
        <v>79</v>
      </c>
      <c r="I36" s="43">
        <f>SUM(I31:I35)</f>
        <v>156</v>
      </c>
      <c r="J36" s="44">
        <f>ROUNDDOWN(H36/I36,3)</f>
        <v>0.50600000000000001</v>
      </c>
      <c r="K36" s="43">
        <f>MAX(K31:K35)</f>
        <v>4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DE MEYER Rudi</v>
      </c>
      <c r="C39" s="26"/>
      <c r="D39" s="26"/>
      <c r="E39" s="26"/>
      <c r="F39" s="26" t="s">
        <v>13</v>
      </c>
      <c r="G39" s="28" t="str">
        <f>VLOOKUP(L39,[1]LEDEN!A$1:E$65536,3,FALSE)</f>
        <v>ED</v>
      </c>
      <c r="H39" s="28"/>
      <c r="I39" s="26"/>
      <c r="J39" s="29"/>
      <c r="K39" s="26"/>
      <c r="L39" s="30">
        <v>4422</v>
      </c>
    </row>
    <row r="41" spans="1:14" x14ac:dyDescent="0.2">
      <c r="F41" s="31" t="s">
        <v>14</v>
      </c>
      <c r="G41" s="32" t="s">
        <v>15</v>
      </c>
      <c r="H41" s="32">
        <v>2.2999999999999998</v>
      </c>
      <c r="I41" s="33" t="s">
        <v>16</v>
      </c>
      <c r="J41" s="34" t="s">
        <v>17</v>
      </c>
      <c r="K41" s="32" t="s">
        <v>18</v>
      </c>
      <c r="L41" s="32" t="s">
        <v>19</v>
      </c>
    </row>
    <row r="42" spans="1:14" x14ac:dyDescent="0.2">
      <c r="B42" s="35">
        <v>1</v>
      </c>
      <c r="C42" s="36" t="str">
        <f>VLOOKUP(N42,[1]LEDEN!A$1:E$65536,2,FALSE)</f>
        <v>DE  VOS  Guido</v>
      </c>
      <c r="D42" s="37"/>
      <c r="E42" s="37"/>
      <c r="F42" s="35">
        <v>0</v>
      </c>
      <c r="G42" s="35"/>
      <c r="H42" s="35">
        <v>23</v>
      </c>
      <c r="I42" s="35">
        <v>27</v>
      </c>
      <c r="J42" s="38">
        <f>ROUNDDOWN(H42/I42,3)</f>
        <v>0.85099999999999998</v>
      </c>
      <c r="K42" s="35">
        <v>5</v>
      </c>
      <c r="L42" s="39"/>
      <c r="N42">
        <v>9263</v>
      </c>
    </row>
    <row r="43" spans="1:14" x14ac:dyDescent="0.2">
      <c r="B43" s="35">
        <v>2</v>
      </c>
      <c r="C43" s="36" t="str">
        <f>VLOOKUP(N43,[1]LEDEN!A$1:E$65536,2,FALSE)</f>
        <v>FRANCK Franky</v>
      </c>
      <c r="D43" s="37"/>
      <c r="E43" s="37"/>
      <c r="F43" s="35">
        <v>0</v>
      </c>
      <c r="G43" s="35"/>
      <c r="H43" s="35">
        <v>33</v>
      </c>
      <c r="I43" s="35">
        <v>66</v>
      </c>
      <c r="J43" s="38">
        <f>ROUNDDOWN(H43/I43,3)</f>
        <v>0.5</v>
      </c>
      <c r="K43" s="35">
        <v>3</v>
      </c>
      <c r="L43" s="40">
        <v>4</v>
      </c>
      <c r="N43">
        <v>7303</v>
      </c>
    </row>
    <row r="44" spans="1:14" x14ac:dyDescent="0.2">
      <c r="B44" s="35">
        <v>3</v>
      </c>
      <c r="C44" s="36" t="str">
        <f>VLOOKUP(N44,[1]LEDEN!A$1:E$65536,2,FALSE)</f>
        <v>DUPONT Jean-Claude</v>
      </c>
      <c r="D44" s="37"/>
      <c r="E44" s="37"/>
      <c r="F44" s="35">
        <v>0</v>
      </c>
      <c r="G44" s="35"/>
      <c r="H44" s="35">
        <v>19</v>
      </c>
      <c r="I44" s="35">
        <v>38</v>
      </c>
      <c r="J44" s="38">
        <f>ROUNDDOWN(H44/I44,3)</f>
        <v>0.5</v>
      </c>
      <c r="K44" s="35">
        <v>3</v>
      </c>
      <c r="L44" s="40"/>
      <c r="N44">
        <v>4456</v>
      </c>
    </row>
    <row r="45" spans="1:14" x14ac:dyDescent="0.2">
      <c r="B45" s="35">
        <v>4</v>
      </c>
      <c r="C45" s="36" t="e">
        <f>VLOOKUP(N45,[1]LEDEN!A$1:E$65536,2,FALSE)</f>
        <v>#N/A</v>
      </c>
      <c r="D45" s="37"/>
      <c r="E45" s="37"/>
      <c r="F45" s="35"/>
      <c r="G45" s="35"/>
      <c r="H45" s="35">
        <f>G45/8*7</f>
        <v>0</v>
      </c>
      <c r="I45" s="35"/>
      <c r="J45" s="38" t="e">
        <f>ROUNDDOWN(H45/I45,3)</f>
        <v>#DIV/0!</v>
      </c>
      <c r="K45" s="35"/>
      <c r="L45" s="40"/>
    </row>
    <row r="46" spans="1:14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ROUNDDOWN(H46/I46,2)</f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20</v>
      </c>
      <c r="F47" s="43">
        <f>SUM(F42:F46)</f>
        <v>0</v>
      </c>
      <c r="G47" s="43">
        <f>SUM(G42:G46)</f>
        <v>0</v>
      </c>
      <c r="H47" s="43">
        <f>SUM(H42:H46)</f>
        <v>75</v>
      </c>
      <c r="I47" s="43">
        <f>SUM(I42:I46)</f>
        <v>131</v>
      </c>
      <c r="J47" s="44">
        <f>ROUNDDOWN(H47/I47,3)</f>
        <v>0.57199999999999995</v>
      </c>
      <c r="K47" s="43">
        <f>MAX(K42:K46)</f>
        <v>5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2" ht="6" customHeight="1" x14ac:dyDescent="0.2"/>
    <row r="50" spans="1:12" ht="13.5" customHeight="1" x14ac:dyDescent="0.2">
      <c r="A50" s="26" t="s">
        <v>12</v>
      </c>
      <c r="B50" s="27" t="e">
        <f>VLOOKUP(L50,[1]LEDEN!A$1:E$65536,2,FALSE)</f>
        <v>#N/A</v>
      </c>
      <c r="C50" s="26"/>
      <c r="D50" s="26"/>
      <c r="E50" s="26"/>
      <c r="F50" s="26" t="s">
        <v>13</v>
      </c>
      <c r="G50" s="28" t="e">
        <f>VLOOKUP(L50,[1]LEDEN!A$1:E$65536,3,FALSE)</f>
        <v>#N/A</v>
      </c>
      <c r="H50" s="28"/>
      <c r="I50" s="26"/>
      <c r="J50" s="29"/>
      <c r="K50" s="26"/>
      <c r="L50" s="30"/>
    </row>
    <row r="52" spans="1:12" x14ac:dyDescent="0.2">
      <c r="F52" s="31" t="s">
        <v>14</v>
      </c>
      <c r="G52" s="32" t="s">
        <v>15</v>
      </c>
      <c r="H52" s="32">
        <v>2.2999999999999998</v>
      </c>
      <c r="I52" s="33" t="s">
        <v>16</v>
      </c>
      <c r="J52" s="34" t="s">
        <v>17</v>
      </c>
      <c r="K52" s="32" t="s">
        <v>18</v>
      </c>
      <c r="L52" s="32" t="s">
        <v>19</v>
      </c>
    </row>
    <row r="53" spans="1:12" x14ac:dyDescent="0.2">
      <c r="B53" s="35">
        <v>1</v>
      </c>
      <c r="C53" s="36" t="e">
        <f>VLOOKUP(N53,[1]LEDEN!A$1:E$65536,2,FALSE)</f>
        <v>#N/A</v>
      </c>
      <c r="D53" s="37"/>
      <c r="E53" s="37"/>
      <c r="F53" s="35"/>
      <c r="G53" s="35"/>
      <c r="H53" s="35">
        <f>G53/8*7</f>
        <v>0</v>
      </c>
      <c r="I53" s="35"/>
      <c r="J53" s="38" t="e">
        <f>ROUNDDOWN(H53/I53,3)</f>
        <v>#DIV/0!</v>
      </c>
      <c r="K53" s="35"/>
      <c r="L53" s="39"/>
    </row>
    <row r="54" spans="1:12" x14ac:dyDescent="0.2">
      <c r="B54" s="35">
        <v>2</v>
      </c>
      <c r="C54" s="36" t="e">
        <f>VLOOKUP(N54,[1]LEDEN!A$1:E$65536,2,FALSE)</f>
        <v>#N/A</v>
      </c>
      <c r="D54" s="37"/>
      <c r="E54" s="37"/>
      <c r="F54" s="35"/>
      <c r="G54" s="35"/>
      <c r="H54" s="35">
        <f>G54/8*7</f>
        <v>0</v>
      </c>
      <c r="I54" s="35"/>
      <c r="J54" s="38" t="e">
        <f>ROUNDDOWN(H54/I54,3)</f>
        <v>#DIV/0!</v>
      </c>
      <c r="K54" s="35"/>
      <c r="L54" s="40"/>
    </row>
    <row r="55" spans="1:12" x14ac:dyDescent="0.2">
      <c r="B55" s="35">
        <v>3</v>
      </c>
      <c r="C55" s="36" t="e">
        <f>VLOOKUP(N55,[1]LEDEN!A$1:E$65536,2,FALSE)</f>
        <v>#N/A</v>
      </c>
      <c r="D55" s="37"/>
      <c r="E55" s="37"/>
      <c r="F55" s="35"/>
      <c r="G55" s="35"/>
      <c r="H55" s="35">
        <f>G55/8*7</f>
        <v>0</v>
      </c>
      <c r="I55" s="35"/>
      <c r="J55" s="38" t="e">
        <f>ROUNDDOWN(H55/I55,3)</f>
        <v>#DIV/0!</v>
      </c>
      <c r="K55" s="35"/>
      <c r="L55" s="40"/>
    </row>
    <row r="56" spans="1:12" x14ac:dyDescent="0.2">
      <c r="B56" s="35">
        <v>4</v>
      </c>
      <c r="C56" s="36" t="e">
        <f>VLOOKUP(N56,[1]LEDEN!A$1:E$65536,2,FALSE)</f>
        <v>#N/A</v>
      </c>
      <c r="D56" s="37"/>
      <c r="E56" s="37"/>
      <c r="F56" s="35"/>
      <c r="G56" s="35"/>
      <c r="H56" s="35">
        <f>G56/8*7</f>
        <v>0</v>
      </c>
      <c r="I56" s="35"/>
      <c r="J56" s="38" t="e">
        <f>ROUNDDOWN(H56/I56,3)</f>
        <v>#DIV/0!</v>
      </c>
      <c r="K56" s="35"/>
      <c r="L56" s="40"/>
    </row>
    <row r="57" spans="1:12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ROUNDDOWN(H57/I57,2)</f>
        <v>#DIV/0!</v>
      </c>
      <c r="K57" s="35"/>
      <c r="L57" s="40"/>
    </row>
    <row r="58" spans="1:12" x14ac:dyDescent="0.2">
      <c r="A58" s="41"/>
      <c r="B58" s="42"/>
      <c r="C58" s="41"/>
      <c r="D58" s="41"/>
      <c r="E58" s="41" t="s">
        <v>20</v>
      </c>
      <c r="F58" s="43">
        <f>SUM(F53:F57)</f>
        <v>0</v>
      </c>
      <c r="G58" s="43">
        <f>SUM(G53:G57)</f>
        <v>0</v>
      </c>
      <c r="H58" s="43">
        <f>SUM(H53:H57)</f>
        <v>0</v>
      </c>
      <c r="I58" s="43">
        <f>SUM(I53:I57)</f>
        <v>0</v>
      </c>
      <c r="J58" s="44" t="e">
        <f>ROUNDDOWN(H58/I58,3)</f>
        <v>#DIV/0!</v>
      </c>
      <c r="K58" s="43">
        <f>MAX(K53:K57)</f>
        <v>0</v>
      </c>
      <c r="L58" s="45"/>
    </row>
    <row r="59" spans="1:12" ht="4.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1" spans="1:12" ht="13.5" customHeight="1" x14ac:dyDescent="0.2">
      <c r="A61" s="26" t="s">
        <v>12</v>
      </c>
      <c r="B61" s="27" t="e">
        <f>VLOOKUP(L61,[1]LEDEN!A$1:E$65536,2,FALSE)</f>
        <v>#N/A</v>
      </c>
      <c r="C61" s="26"/>
      <c r="D61" s="26"/>
      <c r="E61" s="26"/>
      <c r="F61" s="26" t="s">
        <v>13</v>
      </c>
      <c r="G61" s="28" t="e">
        <f>VLOOKUP(L61,[1]LEDEN!A$1:E$65536,3,FALSE)</f>
        <v>#N/A</v>
      </c>
      <c r="H61" s="28"/>
      <c r="I61" s="26"/>
      <c r="J61" s="29"/>
      <c r="K61" s="26"/>
      <c r="L61" s="30"/>
    </row>
    <row r="63" spans="1:12" x14ac:dyDescent="0.2">
      <c r="F63" s="31" t="s">
        <v>14</v>
      </c>
      <c r="G63" s="32" t="s">
        <v>15</v>
      </c>
      <c r="H63" s="32">
        <v>2.2999999999999998</v>
      </c>
      <c r="I63" s="33" t="s">
        <v>16</v>
      </c>
      <c r="J63" s="34" t="s">
        <v>17</v>
      </c>
      <c r="K63" s="32" t="s">
        <v>18</v>
      </c>
      <c r="L63" s="32" t="s">
        <v>19</v>
      </c>
    </row>
    <row r="64" spans="1:12" x14ac:dyDescent="0.2">
      <c r="B64" s="35">
        <v>1</v>
      </c>
      <c r="C64" s="36" t="e">
        <f>VLOOKUP(N64,[1]LEDEN!A$1:E$65536,2,FALSE)</f>
        <v>#N/A</v>
      </c>
      <c r="D64" s="37"/>
      <c r="E64" s="37"/>
      <c r="F64" s="35"/>
      <c r="G64" s="35"/>
      <c r="H64" s="35">
        <f>G64/8*7</f>
        <v>0</v>
      </c>
      <c r="I64" s="35"/>
      <c r="J64" s="38" t="e">
        <f>ROUNDDOWN(H64/I64,3)</f>
        <v>#DIV/0!</v>
      </c>
      <c r="K64" s="35"/>
      <c r="L64" s="39"/>
    </row>
    <row r="65" spans="1:12" x14ac:dyDescent="0.2">
      <c r="B65" s="35">
        <v>2</v>
      </c>
      <c r="C65" s="36" t="e">
        <f>VLOOKUP(N65,[1]LEDEN!A$1:E$65536,2,FALSE)</f>
        <v>#N/A</v>
      </c>
      <c r="D65" s="37"/>
      <c r="E65" s="37"/>
      <c r="F65" s="35"/>
      <c r="G65" s="35"/>
      <c r="H65" s="35">
        <f>G65/8*7</f>
        <v>0</v>
      </c>
      <c r="I65" s="35"/>
      <c r="J65" s="38" t="e">
        <f>ROUNDDOWN(H65/I65,3)</f>
        <v>#DIV/0!</v>
      </c>
      <c r="K65" s="35"/>
      <c r="L65" s="40"/>
    </row>
    <row r="66" spans="1:12" x14ac:dyDescent="0.2">
      <c r="B66" s="35">
        <v>3</v>
      </c>
      <c r="C66" s="36" t="e">
        <f>VLOOKUP(N66,[1]LEDEN!A$1:E$65536,2,FALSE)</f>
        <v>#N/A</v>
      </c>
      <c r="D66" s="37"/>
      <c r="E66" s="37"/>
      <c r="F66" s="35"/>
      <c r="G66" s="35"/>
      <c r="H66" s="35">
        <f>G66/8*7</f>
        <v>0</v>
      </c>
      <c r="I66" s="35"/>
      <c r="J66" s="38" t="e">
        <f>ROUNDDOWN(H66/I66,3)</f>
        <v>#DIV/0!</v>
      </c>
      <c r="K66" s="35"/>
      <c r="L66" s="40"/>
    </row>
    <row r="67" spans="1:12" x14ac:dyDescent="0.2">
      <c r="B67" s="35">
        <v>4</v>
      </c>
      <c r="C67" s="36" t="e">
        <f>VLOOKUP(N67,[1]LEDEN!A$1:E$65536,2,FALSE)</f>
        <v>#N/A</v>
      </c>
      <c r="D67" s="37"/>
      <c r="E67" s="37"/>
      <c r="F67" s="35"/>
      <c r="G67" s="35"/>
      <c r="H67" s="35">
        <f>G67/8*7</f>
        <v>0</v>
      </c>
      <c r="I67" s="35"/>
      <c r="J67" s="38" t="e">
        <f>ROUNDDOWN(H67/I67,3)</f>
        <v>#DIV/0!</v>
      </c>
      <c r="K67" s="35"/>
      <c r="L67" s="40"/>
    </row>
    <row r="68" spans="1:12" x14ac:dyDescent="0.2">
      <c r="B68" s="35">
        <v>5</v>
      </c>
      <c r="C68" s="36" t="e">
        <f>VLOOKUP(N68,[1]LEDEN!A$1:E$65536,2,FALSE)</f>
        <v>#N/A</v>
      </c>
      <c r="D68" s="37"/>
      <c r="E68" s="37"/>
      <c r="F68" s="35"/>
      <c r="G68" s="35"/>
      <c r="H68" s="35">
        <f>G68/8*7</f>
        <v>0</v>
      </c>
      <c r="I68" s="35"/>
      <c r="J68" s="38" t="e">
        <f>ROUNDDOWN(H68/I68,2)</f>
        <v>#DIV/0!</v>
      </c>
      <c r="K68" s="35"/>
      <c r="L68" s="40"/>
    </row>
    <row r="69" spans="1:12" x14ac:dyDescent="0.2">
      <c r="A69" s="41"/>
      <c r="B69" s="42"/>
      <c r="C69" s="41"/>
      <c r="D69" s="41"/>
      <c r="E69" s="41" t="s">
        <v>20</v>
      </c>
      <c r="F69" s="43">
        <f>SUM(F64:F68)</f>
        <v>0</v>
      </c>
      <c r="G69" s="43">
        <f>SUM(G64:G68)</f>
        <v>0</v>
      </c>
      <c r="H69" s="43">
        <f>SUM(H64:H68)</f>
        <v>0</v>
      </c>
      <c r="I69" s="43">
        <f>SUM(I64:I68)</f>
        <v>0</v>
      </c>
      <c r="J69" s="44" t="e">
        <f>ROUNDDOWN(H69/I69,3)</f>
        <v>#DIV/0!</v>
      </c>
      <c r="K69" s="43">
        <f>MAX(K64:K68)</f>
        <v>0</v>
      </c>
      <c r="L69" s="45"/>
    </row>
    <row r="70" spans="1:12" ht="4.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4" spans="1:12" x14ac:dyDescent="0.2">
      <c r="D74" s="50">
        <f ca="1">TODAY()</f>
        <v>42213</v>
      </c>
      <c r="H74" t="s">
        <v>22</v>
      </c>
      <c r="J74" s="25" t="s">
        <v>23</v>
      </c>
    </row>
  </sheetData>
  <sheetCalcPr fullCalcOnLoad="1"/>
  <mergeCells count="9">
    <mergeCell ref="L43:L46"/>
    <mergeCell ref="L54:L57"/>
    <mergeCell ref="L65:L6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2015-07-28T19:40:31Z</dcterms:created>
  <dcterms:modified xsi:type="dcterms:W3CDTF">2015-07-28T19:41:41Z</dcterms:modified>
</cp:coreProperties>
</file>