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Verz drieb kb 2014-2015\"/>
    </mc:Choice>
  </mc:AlternateContent>
  <bookViews>
    <workbookView xWindow="0" yWindow="0" windowWidth="20490" windowHeight="7755"/>
  </bookViews>
  <sheets>
    <sheet name="VW 4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1" l="1"/>
  <c r="H58" i="1"/>
  <c r="L57" i="1"/>
  <c r="H57" i="1"/>
  <c r="E49" i="1"/>
  <c r="G47" i="1"/>
  <c r="C47" i="1"/>
  <c r="G46" i="1"/>
  <c r="C46" i="1"/>
  <c r="G45" i="1"/>
  <c r="C45" i="1"/>
  <c r="G44" i="1"/>
  <c r="C44" i="1"/>
  <c r="G43" i="1"/>
  <c r="C43" i="1"/>
  <c r="G40" i="1"/>
  <c r="M39" i="1"/>
  <c r="C39" i="1"/>
  <c r="G37" i="1"/>
  <c r="C37" i="1"/>
  <c r="G36" i="1"/>
  <c r="C36" i="1"/>
  <c r="G35" i="1"/>
  <c r="C35" i="1"/>
  <c r="G34" i="1"/>
  <c r="C34" i="1"/>
  <c r="G33" i="1"/>
  <c r="C33" i="1"/>
  <c r="G30" i="1"/>
  <c r="M29" i="1"/>
  <c r="C29" i="1"/>
  <c r="G27" i="1"/>
  <c r="C27" i="1"/>
  <c r="G26" i="1"/>
  <c r="C26" i="1"/>
  <c r="G25" i="1"/>
  <c r="C25" i="1"/>
  <c r="G24" i="1"/>
  <c r="C24" i="1"/>
  <c r="G23" i="1"/>
  <c r="C23" i="1"/>
  <c r="G20" i="1"/>
  <c r="M19" i="1"/>
  <c r="C19" i="1"/>
  <c r="G16" i="1"/>
  <c r="C16" i="1"/>
  <c r="G15" i="1"/>
  <c r="C15" i="1"/>
  <c r="G14" i="1"/>
  <c r="C14" i="1"/>
  <c r="G13" i="1"/>
  <c r="C13" i="1"/>
  <c r="G10" i="1"/>
  <c r="M9" i="1"/>
  <c r="C9" i="1"/>
  <c r="I7" i="1"/>
</calcChain>
</file>

<file path=xl/sharedStrings.xml><?xml version="1.0" encoding="utf-8"?>
<sst xmlns="http://schemas.openxmlformats.org/spreadsheetml/2006/main" count="97" uniqueCount="69">
  <si>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</si>
  <si>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</si>
  <si>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</si>
  <si>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</si>
  <si>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</si>
  <si>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</si>
  <si>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3drk</t>
  </si>
  <si>
    <t>P 1</t>
  </si>
  <si>
    <t>( Eiktak )</t>
  </si>
  <si>
    <t>vg05</t>
  </si>
  <si>
    <t>Wedstrijdleiding :</t>
  </si>
  <si>
    <t>of afgevaardigde</t>
  </si>
  <si>
    <t>sb05</t>
  </si>
  <si>
    <t>wo. 28 en za 31  jan. 2015</t>
  </si>
  <si>
    <t>om 19u00</t>
  </si>
  <si>
    <t>2 - 5</t>
  </si>
  <si>
    <t>3 - 4</t>
  </si>
  <si>
    <t>1 - 4</t>
  </si>
  <si>
    <t>3 - 5</t>
  </si>
  <si>
    <t>1 - 2</t>
  </si>
  <si>
    <t>4 - 5</t>
  </si>
  <si>
    <t>2 - 3</t>
  </si>
  <si>
    <t>1 - 5</t>
  </si>
  <si>
    <t>1 - 3</t>
  </si>
  <si>
    <t>2 - 4</t>
  </si>
  <si>
    <t>P 2</t>
  </si>
  <si>
    <t>vg06</t>
  </si>
  <si>
    <t>sb06</t>
  </si>
  <si>
    <t>di. 03 en do. 05 feb. 2015</t>
  </si>
  <si>
    <t>om  19u00</t>
  </si>
  <si>
    <t>P 3</t>
  </si>
  <si>
    <t>vg10</t>
  </si>
  <si>
    <t>sb10</t>
  </si>
  <si>
    <t xml:space="preserve">za. 07 feb. en zo. 08 feb. 2015. </t>
  </si>
  <si>
    <t>om 16u00</t>
  </si>
  <si>
    <t>8897b</t>
  </si>
  <si>
    <t>P 4</t>
  </si>
  <si>
    <t>vg02</t>
  </si>
  <si>
    <t>sb02</t>
  </si>
  <si>
    <t xml:space="preserve">za. 21. en zo. 22 feb. 2015. </t>
  </si>
  <si>
    <t>Te spelen punten :</t>
  </si>
  <si>
    <t xml:space="preserve">Plaatsen zich voor de districtfinale :  </t>
  </si>
  <si>
    <t xml:space="preserve">De  eerste uit  elke poule 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</si>
  <si>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</si>
  <si>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</si>
  <si>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</si>
  <si>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</si>
  <si>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</si>
  <si>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</si>
  <si>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</si>
  <si>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</si>
  <si>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</si>
  <si>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 xml:space="preserve">De kalender is overgemaakt aan </t>
  </si>
  <si>
    <t>C.J.S.M.</t>
  </si>
  <si>
    <t xml:space="preserve">op </t>
  </si>
  <si>
    <t>14 jan. 2015.</t>
  </si>
  <si>
    <t xml:space="preserve">Verzamelbladen binnen 24 uur bij  DSB MEULEMAN Rudy </t>
  </si>
  <si>
    <t>per e-mail :  rudy.meuleman@telenet.be</t>
  </si>
  <si>
    <t>Info kal.   + melding FF    bij de districtsportbestuurder  GSM : 0486 / 36 92 21</t>
  </si>
  <si>
    <t>1  -  2</t>
  </si>
  <si>
    <t xml:space="preserve"> 3  -  4</t>
  </si>
  <si>
    <t>V 1 - W 2</t>
  </si>
  <si>
    <t>V 2 - W 1</t>
  </si>
  <si>
    <t>V 1 - V 2</t>
  </si>
  <si>
    <t>W 1 - W 2</t>
  </si>
  <si>
    <t>NA KLASSEMENT :</t>
  </si>
  <si>
    <t>1ste - 2de</t>
  </si>
  <si>
    <t>3de - 4de</t>
  </si>
  <si>
    <t>om 14u00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</si>
</sst>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5" fillId="0" borderId="0" xfId="0" quotePrefix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7" xfId="0" quotePrefix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0" xfId="0" applyFont="1" applyFill="1" applyBorder="1"/>
    <xf numFmtId="164" fontId="10" fillId="0" borderId="0" xfId="0" applyNumberFormat="1" applyFont="1" applyFill="1" applyBorder="1" applyAlignment="1">
      <alignment horizontal="right"/>
    </xf>
    <xf numFmtId="15" fontId="5" fillId="0" borderId="0" xfId="0" quotePrefix="1" applyNumberFormat="1" applyFont="1" applyBorder="1" applyAlignment="1">
      <alignment vertical="center"/>
    </xf>
    <xf numFmtId="15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3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5" fillId="0" borderId="0" xfId="0" applyFont="1" applyFill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47625</xdr:rowOff>
    </xdr:from>
    <xdr:to>
      <xdr:col>2</xdr:col>
      <xdr:colOff>276225</xdr:colOff>
      <xdr:row>6</xdr:row>
      <xdr:rowOff>85725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6000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314325</xdr:colOff>
      <xdr:row>6</xdr:row>
      <xdr:rowOff>104775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90500"/>
          <a:ext cx="609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104775</xdr:rowOff>
        </xdr:from>
        <xdr:to>
          <xdr:col>13</xdr:col>
          <xdr:colOff>142875</xdr:colOff>
          <xdr:row>69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3e%20drieb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COPPENS Christiaan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  <cell r="G890">
            <v>0.56200000000000006</v>
          </cell>
          <cell r="I890">
            <v>0.68700000000000006</v>
          </cell>
          <cell r="K890">
            <v>0.51</v>
          </cell>
          <cell r="M890">
            <v>0.624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68"/>
  <sheetViews>
    <sheetView tabSelected="1" topLeftCell="A31" workbookViewId="0">
      <selection activeCell="U61" sqref="U61"/>
    </sheetView>
  </sheetViews>
  <sheetFormatPr defaultRowHeight="11.1" customHeight="1" x14ac:dyDescent="0.2"/>
  <cols>
    <col min="1" max="1" width="1.28515625" customWidth="1"/>
    <col min="2" max="2" width="5.85546875" style="22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2" spans="2:17" ht="11.1" customHeight="1" x14ac:dyDescent="0.2">
      <c r="B2" s="1"/>
      <c r="C2" s="2"/>
      <c r="D2" s="66" t="s">
        <v>0</v>
      </c>
      <c r="E2" s="66"/>
      <c r="F2" s="66"/>
      <c r="G2" s="66"/>
      <c r="H2" s="66"/>
      <c r="I2" s="66"/>
      <c r="J2" s="66"/>
      <c r="K2" s="66"/>
      <c r="L2" s="66"/>
      <c r="M2" s="66"/>
      <c r="N2" s="2"/>
      <c r="O2" s="3"/>
    </row>
    <row r="3" spans="2:17" ht="11.1" customHeight="1" x14ac:dyDescent="0.2">
      <c r="B3" s="4"/>
      <c r="C3" s="5"/>
      <c r="D3" s="67"/>
      <c r="E3" s="67"/>
      <c r="F3" s="67"/>
      <c r="G3" s="67"/>
      <c r="H3" s="67"/>
      <c r="I3" s="67"/>
      <c r="J3" s="67"/>
      <c r="K3" s="67"/>
      <c r="L3" s="67"/>
      <c r="M3" s="67"/>
      <c r="N3" s="5"/>
      <c r="O3" s="6"/>
    </row>
    <row r="4" spans="2:17" ht="11.1" customHeight="1" x14ac:dyDescent="0.2">
      <c r="B4" s="4"/>
      <c r="C4" s="5"/>
      <c r="D4" s="68" t="s">
        <v>1</v>
      </c>
      <c r="E4" s="68"/>
      <c r="F4" s="68"/>
      <c r="G4" s="68"/>
      <c r="H4" s="68"/>
      <c r="I4" s="68"/>
      <c r="J4" s="68"/>
      <c r="K4" s="68"/>
      <c r="L4" s="68"/>
      <c r="M4" s="68"/>
      <c r="N4" s="5"/>
      <c r="O4" s="6"/>
    </row>
    <row r="5" spans="2:17" ht="11.1" customHeight="1" x14ac:dyDescent="0.2">
      <c r="B5" s="4"/>
      <c r="C5" s="5"/>
      <c r="D5" s="69" t="s">
        <v>2</v>
      </c>
      <c r="E5" s="69"/>
      <c r="F5" s="69"/>
      <c r="G5" s="69"/>
      <c r="H5" s="69"/>
      <c r="I5" s="69"/>
      <c r="J5" s="69"/>
      <c r="K5" s="69"/>
      <c r="L5" s="69"/>
      <c r="M5" s="69"/>
      <c r="N5" s="5"/>
      <c r="O5" s="6"/>
    </row>
    <row r="6" spans="2:17" ht="11.1" customHeight="1" x14ac:dyDescent="0.2">
      <c r="B6" s="4"/>
      <c r="C6" s="5"/>
      <c r="D6" s="70" t="s">
        <v>3</v>
      </c>
      <c r="E6" s="70"/>
      <c r="F6" s="70"/>
      <c r="G6" s="70"/>
      <c r="H6" s="70"/>
      <c r="I6" s="71" t="s">
        <v>4</v>
      </c>
      <c r="J6" s="72"/>
      <c r="K6" s="72"/>
      <c r="L6" s="72"/>
      <c r="M6" s="72"/>
      <c r="N6" s="5"/>
      <c r="O6" s="6"/>
    </row>
    <row r="7" spans="2:17" ht="11.1" customHeight="1" x14ac:dyDescent="0.2">
      <c r="B7" s="7"/>
      <c r="C7" s="8"/>
      <c r="D7" s="64" t="s">
        <v>5</v>
      </c>
      <c r="E7" s="64"/>
      <c r="F7" s="64"/>
      <c r="G7" s="64"/>
      <c r="H7" s="64"/>
      <c r="I7" s="65" t="str">
        <f>VLOOKUP(Q7,[1]LEDEN!A$1:N$65536,2,FALSE)</f>
        <v>3e klasse driebanden KB</v>
      </c>
      <c r="J7" s="65"/>
      <c r="K7" s="65"/>
      <c r="L7" s="65"/>
      <c r="M7" s="65"/>
      <c r="N7" s="8"/>
      <c r="O7" s="9"/>
      <c r="Q7" s="10" t="s">
        <v>6</v>
      </c>
    </row>
    <row r="9" spans="2:17" ht="11.1" customHeight="1" x14ac:dyDescent="0.2">
      <c r="B9" s="11" t="s">
        <v>7</v>
      </c>
      <c r="C9" s="12" t="str">
        <f>VLOOKUP(Q9,[1]LEDEN!A$1:N$65536,2,FALSE)</f>
        <v xml:space="preserve">BC. ELK WEIRD'HEM.  Café  De Eiktak . Markt 16     9900 Eeklo </v>
      </c>
      <c r="E9" s="12"/>
      <c r="F9" s="12"/>
      <c r="G9" s="12"/>
      <c r="H9" s="12"/>
      <c r="I9" s="12"/>
      <c r="J9" s="12"/>
      <c r="K9" s="12" t="s">
        <v>8</v>
      </c>
      <c r="L9" s="12"/>
      <c r="M9" s="12" t="str">
        <f>VLOOKUP(Q9,[1]LEDEN!A$1:N$65536,11,FALSE)</f>
        <v>tel : 09 / 37733 47</v>
      </c>
      <c r="N9" s="12"/>
      <c r="O9" s="12"/>
      <c r="Q9" s="10" t="s">
        <v>9</v>
      </c>
    </row>
    <row r="10" spans="2:17" ht="11.1" customHeight="1" x14ac:dyDescent="0.2">
      <c r="B10" s="11"/>
      <c r="C10" s="11"/>
      <c r="D10" s="12" t="s">
        <v>10</v>
      </c>
      <c r="E10" s="12"/>
      <c r="F10" s="12"/>
      <c r="G10" s="12" t="str">
        <f>VLOOKUP(Q10,[1]LEDEN!A$1:N$65536,5,FALSE)</f>
        <v>COPPENS Christiaan</v>
      </c>
      <c r="H10" s="12"/>
      <c r="I10" s="12"/>
      <c r="J10" s="12"/>
      <c r="K10" s="12" t="s">
        <v>11</v>
      </c>
      <c r="L10" s="12"/>
      <c r="M10" s="12"/>
      <c r="N10" s="11"/>
      <c r="O10" s="11"/>
      <c r="Q10" s="10" t="s">
        <v>12</v>
      </c>
    </row>
    <row r="11" spans="2:17" ht="11.1" customHeight="1" x14ac:dyDescent="0.2">
      <c r="B11" s="11"/>
      <c r="C11" s="11"/>
      <c r="D11" s="13" t="s">
        <v>13</v>
      </c>
      <c r="E11" s="13"/>
      <c r="F11" s="13"/>
      <c r="G11" s="13"/>
      <c r="H11" s="13"/>
      <c r="I11" s="13" t="s">
        <v>14</v>
      </c>
      <c r="J11" s="13"/>
      <c r="K11" s="13"/>
      <c r="L11" s="13"/>
      <c r="M11" s="13"/>
      <c r="N11" s="11"/>
      <c r="O11" s="11"/>
    </row>
    <row r="12" spans="2:17" ht="6" customHeight="1" x14ac:dyDescent="0.2">
      <c r="B12" s="11"/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1"/>
      <c r="O12" s="11"/>
    </row>
    <row r="13" spans="2:17" ht="11.1" customHeight="1" x14ac:dyDescent="0.2">
      <c r="B13" s="14">
        <v>9424</v>
      </c>
      <c r="C13" s="15" t="str">
        <f>VLOOKUP(B13:B30,[1]LEDEN!A$1:E$65536,2,FALSE)</f>
        <v>VAN DEN EEDE Marc</v>
      </c>
      <c r="D13" s="15"/>
      <c r="E13" s="15"/>
      <c r="F13" s="15"/>
      <c r="G13" s="15" t="str">
        <f>VLOOKUP(B13,[1]LEDEN!A$1:E$65536,3,FALSE)</f>
        <v>EWH</v>
      </c>
      <c r="H13" s="15"/>
      <c r="I13" s="11"/>
      <c r="J13" s="16"/>
      <c r="K13" s="61" t="s">
        <v>59</v>
      </c>
      <c r="L13" s="62"/>
      <c r="M13" s="61" t="s">
        <v>60</v>
      </c>
      <c r="N13" s="63"/>
      <c r="O13" s="20"/>
    </row>
    <row r="14" spans="2:17" ht="11.1" customHeight="1" x14ac:dyDescent="0.2">
      <c r="B14" s="14">
        <v>9421</v>
      </c>
      <c r="C14" s="15" t="str">
        <f>VLOOKUP(B14:B31,[1]LEDEN!A$1:E$65536,2,FALSE)</f>
        <v>CAUDRON Danny</v>
      </c>
      <c r="D14" s="15"/>
      <c r="E14" s="15"/>
      <c r="F14" s="15"/>
      <c r="G14" s="15" t="str">
        <f>VLOOKUP(B14,[1]LEDEN!A$1:E$65536,3,FALSE)</f>
        <v>ED</v>
      </c>
      <c r="H14" s="15"/>
      <c r="I14" s="21"/>
      <c r="J14" s="16"/>
      <c r="K14" s="63" t="s">
        <v>61</v>
      </c>
      <c r="L14" s="63"/>
      <c r="M14" s="63" t="s">
        <v>62</v>
      </c>
      <c r="N14" s="63"/>
      <c r="O14" s="21"/>
    </row>
    <row r="15" spans="2:17" ht="11.1" customHeight="1" x14ac:dyDescent="0.2">
      <c r="B15" s="14">
        <v>4966</v>
      </c>
      <c r="C15" s="15" t="str">
        <f>VLOOKUP(B15:B32,[1]LEDEN!A$1:E$65536,2,FALSE)</f>
        <v>ROSSEL Francis</v>
      </c>
      <c r="D15" s="15"/>
      <c r="E15" s="15"/>
      <c r="F15" s="15"/>
      <c r="G15" s="15" t="str">
        <f>VLOOKUP(B15,[1]LEDEN!A$1:E$65536,3,FALSE)</f>
        <v>UN</v>
      </c>
      <c r="H15" s="15"/>
      <c r="I15" s="21"/>
      <c r="J15" s="14"/>
      <c r="K15" s="63" t="s">
        <v>63</v>
      </c>
      <c r="L15" s="63"/>
      <c r="M15" s="63" t="s">
        <v>64</v>
      </c>
      <c r="N15" s="63"/>
      <c r="O15" s="21"/>
    </row>
    <row r="16" spans="2:17" ht="11.1" customHeight="1" x14ac:dyDescent="0.2">
      <c r="B16" s="14">
        <v>8347</v>
      </c>
      <c r="C16" s="15" t="str">
        <f>VLOOKUP(B16:B33,[1]LEDEN!A$1:E$65536,2,FALSE)</f>
        <v>BUYENS Pascal</v>
      </c>
      <c r="D16" s="15"/>
      <c r="E16" s="15"/>
      <c r="F16" s="15"/>
      <c r="G16" s="15" t="str">
        <f>VLOOKUP(B16,[1]LEDEN!A$1:E$65536,3,FALSE)</f>
        <v>ROY</v>
      </c>
      <c r="H16" s="15"/>
      <c r="I16" s="21"/>
      <c r="J16" s="23"/>
      <c r="K16" s="63" t="s">
        <v>65</v>
      </c>
      <c r="L16" s="63"/>
      <c r="M16" s="63"/>
      <c r="N16" s="63"/>
      <c r="O16" s="21"/>
    </row>
    <row r="17" spans="2:17" ht="11.1" customHeight="1" x14ac:dyDescent="0.2">
      <c r="B17" s="14"/>
      <c r="C17" s="15"/>
      <c r="D17" s="15"/>
      <c r="E17" s="15"/>
      <c r="F17" s="15"/>
      <c r="G17" s="15"/>
      <c r="H17" s="15"/>
      <c r="I17" s="21"/>
      <c r="J17" s="16"/>
      <c r="K17" s="63" t="s">
        <v>66</v>
      </c>
      <c r="L17" s="63"/>
      <c r="M17" s="63" t="s">
        <v>67</v>
      </c>
      <c r="N17" s="63"/>
      <c r="O17" s="11"/>
    </row>
    <row r="18" spans="2:17" ht="11.1" customHeight="1" x14ac:dyDescent="0.2">
      <c r="B18" s="26"/>
      <c r="C18" s="27"/>
      <c r="D18" s="28"/>
      <c r="E18" s="28"/>
      <c r="F18" s="28"/>
      <c r="G18" s="28"/>
      <c r="H18" s="29"/>
      <c r="I18" s="30"/>
      <c r="J18" s="29"/>
      <c r="K18" s="31"/>
      <c r="L18" s="32"/>
      <c r="M18" s="33"/>
      <c r="N18" s="28"/>
      <c r="O18" s="28"/>
    </row>
    <row r="19" spans="2:17" ht="11.1" customHeight="1" x14ac:dyDescent="0.2">
      <c r="B19" s="11" t="s">
        <v>25</v>
      </c>
      <c r="C19" s="13" t="str">
        <f>VLOOKUP(Q19,[1]LEDEN!A$1:N$65536,2,FALSE)</f>
        <v>BILJARTVRIENDEN GENT  De Goud. Leeuw.  Noordstr.34  9000 Gent</v>
      </c>
      <c r="E19" s="13"/>
      <c r="F19" s="13"/>
      <c r="G19" s="13"/>
      <c r="H19" s="13"/>
      <c r="I19" s="13"/>
      <c r="J19" s="13"/>
      <c r="K19" s="13"/>
      <c r="L19" s="13"/>
      <c r="M19" s="13" t="str">
        <f>VLOOKUP(Q19,[1]LEDEN!A$1:N$65536,11,FALSE)</f>
        <v>tel : 09 / 225 11 51</v>
      </c>
      <c r="N19" s="13"/>
      <c r="O19" s="13"/>
      <c r="Q19" s="10" t="s">
        <v>26</v>
      </c>
    </row>
    <row r="20" spans="2:17" ht="11.1" customHeight="1" x14ac:dyDescent="0.2">
      <c r="B20" s="11"/>
      <c r="C20" s="34"/>
      <c r="D20" s="13" t="s">
        <v>10</v>
      </c>
      <c r="E20" s="13"/>
      <c r="F20" s="13"/>
      <c r="G20" s="13" t="str">
        <f>VLOOKUP(Q20,[1]LEDEN!A$1:N$65536,5,FALSE)</f>
        <v>VAN MOL William</v>
      </c>
      <c r="H20" s="13"/>
      <c r="I20" s="13"/>
      <c r="J20" s="13"/>
      <c r="K20" s="13" t="s">
        <v>11</v>
      </c>
      <c r="L20" s="13"/>
      <c r="M20" s="13"/>
      <c r="N20" s="13"/>
      <c r="O20" s="13"/>
      <c r="Q20" s="10" t="s">
        <v>27</v>
      </c>
    </row>
    <row r="21" spans="2:17" ht="11.1" customHeight="1" x14ac:dyDescent="0.2">
      <c r="B21" s="11"/>
      <c r="C21" s="34"/>
      <c r="D21" s="13" t="s">
        <v>28</v>
      </c>
      <c r="E21" s="13"/>
      <c r="F21" s="13"/>
      <c r="G21" s="13"/>
      <c r="H21" s="13"/>
      <c r="I21" s="13" t="s">
        <v>29</v>
      </c>
      <c r="J21" s="13"/>
      <c r="K21" s="13"/>
      <c r="L21" s="13"/>
      <c r="M21" s="13"/>
      <c r="N21" s="13"/>
      <c r="O21" s="13"/>
    </row>
    <row r="22" spans="2:17" ht="6" customHeight="1" x14ac:dyDescent="0.2">
      <c r="B22" s="11"/>
      <c r="C22" s="3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1"/>
      <c r="O22" s="11"/>
    </row>
    <row r="23" spans="2:17" ht="11.1" customHeight="1" x14ac:dyDescent="0.2">
      <c r="B23" s="14">
        <v>9066</v>
      </c>
      <c r="C23" s="15" t="str">
        <f>VLOOKUP(B23:B50,[1]LEDEN!A$1:E$65536,2,FALSE)</f>
        <v>WILLEMS Raymond</v>
      </c>
      <c r="D23" s="15"/>
      <c r="E23" s="15"/>
      <c r="F23" s="15"/>
      <c r="G23" s="15" t="str">
        <f>VLOOKUP(B23,[1]LEDEN!A$1:E$65536,3,FALSE)</f>
        <v>BVG</v>
      </c>
      <c r="H23" s="15"/>
      <c r="I23" s="11"/>
      <c r="J23" s="16"/>
      <c r="K23" s="17" t="s">
        <v>15</v>
      </c>
      <c r="L23" s="18"/>
      <c r="M23" s="17" t="s">
        <v>16</v>
      </c>
      <c r="N23" s="36"/>
      <c r="O23" s="11"/>
    </row>
    <row r="24" spans="2:17" ht="11.1" customHeight="1" x14ac:dyDescent="0.2">
      <c r="B24" s="14">
        <v>9293</v>
      </c>
      <c r="C24" s="15" t="str">
        <f>VLOOKUP(B24:B51,[1]LEDEN!A$1:E$65536,2,FALSE)</f>
        <v>VAN HIJFTE Frans</v>
      </c>
      <c r="D24" s="15"/>
      <c r="E24" s="15"/>
      <c r="F24" s="15"/>
      <c r="G24" s="15" t="str">
        <f>VLOOKUP(B24,[1]LEDEN!A$1:E$65536,3,FALSE)</f>
        <v>UN</v>
      </c>
      <c r="H24" s="15"/>
      <c r="I24" s="16"/>
      <c r="J24" s="16"/>
      <c r="K24" s="17" t="s">
        <v>17</v>
      </c>
      <c r="L24" s="22"/>
      <c r="M24" s="17" t="s">
        <v>18</v>
      </c>
      <c r="N24" s="16"/>
      <c r="O24" s="21"/>
    </row>
    <row r="25" spans="2:17" ht="11.1" customHeight="1" x14ac:dyDescent="0.2">
      <c r="B25" s="14">
        <v>9419</v>
      </c>
      <c r="C25" s="15" t="str">
        <f>VLOOKUP(B25:B52,[1]LEDEN!A$1:E$65536,2,FALSE)</f>
        <v>MOEYKENS Biacio</v>
      </c>
      <c r="D25" s="15"/>
      <c r="E25" s="15"/>
      <c r="F25" s="15"/>
      <c r="G25" s="15" t="str">
        <f>VLOOKUP(B25,[1]LEDEN!A$1:E$65536,3,FALSE)</f>
        <v>ED</v>
      </c>
      <c r="H25" s="15"/>
      <c r="I25" s="21"/>
      <c r="J25" s="14"/>
      <c r="K25" s="22"/>
      <c r="L25" s="22"/>
      <c r="M25" s="17" t="s">
        <v>19</v>
      </c>
      <c r="N25" s="16"/>
      <c r="O25" s="19"/>
    </row>
    <row r="26" spans="2:17" ht="11.1" customHeight="1" x14ac:dyDescent="0.2">
      <c r="B26" s="14">
        <v>8352</v>
      </c>
      <c r="C26" s="15" t="str">
        <f>VLOOKUP(B26:B53,[1]LEDEN!A$1:E$65536,2,FALSE)</f>
        <v>COSYNS Marc</v>
      </c>
      <c r="D26" s="15"/>
      <c r="E26" s="15"/>
      <c r="F26" s="15"/>
      <c r="G26" s="15" t="str">
        <f>VLOOKUP(B26,[1]LEDEN!A$1:E$65536,3,FALSE)</f>
        <v>K.BCAW</v>
      </c>
      <c r="H26" s="15"/>
      <c r="I26" s="21"/>
      <c r="J26" s="23"/>
      <c r="K26" s="24" t="s">
        <v>20</v>
      </c>
      <c r="L26" s="22"/>
      <c r="M26" s="22"/>
      <c r="N26" s="25"/>
      <c r="O26" s="16"/>
    </row>
    <row r="27" spans="2:17" ht="11.1" customHeight="1" x14ac:dyDescent="0.2">
      <c r="B27" s="14">
        <v>8125</v>
      </c>
      <c r="C27" s="15" t="str">
        <f>VLOOKUP(B27:B54,[1]LEDEN!A$1:E$65536,2,FALSE)</f>
        <v>LANDRIEU Jan</v>
      </c>
      <c r="D27" s="15"/>
      <c r="E27" s="15"/>
      <c r="F27" s="15"/>
      <c r="G27" s="15" t="str">
        <f>VLOOKUP(B27,[1]LEDEN!A$1:E$65536,3,FALSE)</f>
        <v>ROY</v>
      </c>
      <c r="H27" s="15"/>
      <c r="I27" s="21"/>
      <c r="J27" s="16"/>
      <c r="K27" s="17" t="s">
        <v>21</v>
      </c>
      <c r="L27" s="22"/>
      <c r="M27" s="17" t="s">
        <v>22</v>
      </c>
      <c r="N27" s="16"/>
      <c r="O27" s="21"/>
    </row>
    <row r="28" spans="2:17" ht="11.25" customHeight="1" x14ac:dyDescent="0.2">
      <c r="B28" s="28"/>
      <c r="C28" s="28"/>
      <c r="D28" s="28"/>
      <c r="E28" s="28"/>
      <c r="F28" s="28"/>
      <c r="G28" s="28"/>
      <c r="H28" s="26"/>
      <c r="I28" s="30"/>
      <c r="J28" s="30"/>
      <c r="K28" s="31" t="s">
        <v>23</v>
      </c>
      <c r="L28" s="32"/>
      <c r="M28" s="33" t="s">
        <v>24</v>
      </c>
      <c r="N28" s="30"/>
      <c r="O28" s="30"/>
    </row>
    <row r="29" spans="2:17" ht="11.1" customHeight="1" x14ac:dyDescent="0.2">
      <c r="B29" s="11" t="s">
        <v>30</v>
      </c>
      <c r="C29" s="12" t="str">
        <f>VLOOKUP(Q29,[1]LEDEN!A$1:N$65536,2,FALSE)</f>
        <v>K.BC KUNST &amp; VERMAAK   De Kring.  Kapittelstraat 7. 9700 Oudenaarde</v>
      </c>
      <c r="E29" s="12"/>
      <c r="F29" s="12"/>
      <c r="G29" s="12"/>
      <c r="H29" s="12"/>
      <c r="I29" s="12"/>
      <c r="J29" s="12"/>
      <c r="K29" s="12"/>
      <c r="L29" s="12"/>
      <c r="M29" s="12" t="str">
        <f>VLOOKUP(Q29,[1]LEDEN!A$1:N$65536,11,FALSE)</f>
        <v>tel : 056 / 31 73 24</v>
      </c>
      <c r="N29" s="12"/>
      <c r="O29" s="12"/>
      <c r="Q29" s="10" t="s">
        <v>31</v>
      </c>
    </row>
    <row r="30" spans="2:17" ht="11.1" customHeight="1" x14ac:dyDescent="0.2">
      <c r="B30" s="37"/>
      <c r="C30" s="11"/>
      <c r="D30" s="12" t="s">
        <v>10</v>
      </c>
      <c r="E30" s="12"/>
      <c r="F30" s="12"/>
      <c r="G30" s="12" t="str">
        <f>VLOOKUP(Q30,[1]LEDEN!A$1:N$65536,5,FALSE)</f>
        <v>DE MEYER Erik</v>
      </c>
      <c r="H30" s="12"/>
      <c r="I30" s="12"/>
      <c r="J30" s="12"/>
      <c r="K30" s="12" t="s">
        <v>11</v>
      </c>
      <c r="L30" s="12"/>
      <c r="M30" s="12"/>
      <c r="N30" s="38"/>
      <c r="O30" s="38"/>
      <c r="Q30" s="10" t="s">
        <v>32</v>
      </c>
    </row>
    <row r="31" spans="2:17" ht="11.1" customHeight="1" x14ac:dyDescent="0.2">
      <c r="B31" s="37"/>
      <c r="C31" s="11"/>
      <c r="D31" s="12" t="s">
        <v>33</v>
      </c>
      <c r="E31" s="12"/>
      <c r="F31" s="12"/>
      <c r="G31" s="12"/>
      <c r="H31" s="12"/>
      <c r="I31" s="12" t="s">
        <v>34</v>
      </c>
      <c r="J31" s="12"/>
      <c r="K31" s="19"/>
      <c r="L31" s="37"/>
      <c r="M31" s="37"/>
      <c r="N31" s="38"/>
      <c r="O31" s="38"/>
    </row>
    <row r="32" spans="2:17" ht="4.5" customHeight="1" x14ac:dyDescent="0.2">
      <c r="B32" s="37"/>
      <c r="C32" s="11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38"/>
    </row>
    <row r="33" spans="2:17" ht="11.1" customHeight="1" x14ac:dyDescent="0.2">
      <c r="B33" s="14">
        <v>9429</v>
      </c>
      <c r="C33" s="15" t="str">
        <f>VLOOKUP(B33:B60,[1]LEDEN!A$1:E$65536,2,FALSE)</f>
        <v>HERREMAN Luc</v>
      </c>
      <c r="D33" s="15"/>
      <c r="E33" s="15"/>
      <c r="F33" s="15"/>
      <c r="G33" s="15" t="str">
        <f>VLOOKUP(B33,[1]LEDEN!A$1:E$65536,3,FALSE)</f>
        <v>K&amp;V</v>
      </c>
      <c r="H33" s="15"/>
      <c r="I33" s="39"/>
      <c r="J33" s="16"/>
      <c r="K33" s="17" t="s">
        <v>15</v>
      </c>
      <c r="L33" s="18"/>
      <c r="M33" s="17" t="s">
        <v>16</v>
      </c>
      <c r="N33" s="16"/>
      <c r="O33" s="21"/>
    </row>
    <row r="34" spans="2:17" ht="11.1" customHeight="1" x14ac:dyDescent="0.2">
      <c r="B34" s="14" t="s">
        <v>35</v>
      </c>
      <c r="C34" s="15" t="str">
        <f>VLOOKUP(B34:B61,[1]LEDEN!A$1:E$65536,2,FALSE)</f>
        <v>BAELE Edmond</v>
      </c>
      <c r="D34" s="15"/>
      <c r="E34" s="15"/>
      <c r="F34" s="15"/>
      <c r="G34" s="15" t="str">
        <f>VLOOKUP(B34,[1]LEDEN!A$1:E$65536,3,FALSE)</f>
        <v>K.BCAW</v>
      </c>
      <c r="H34" s="15"/>
      <c r="I34" s="39"/>
      <c r="J34" s="16"/>
      <c r="K34" s="17" t="s">
        <v>17</v>
      </c>
      <c r="L34" s="22"/>
      <c r="M34" s="17" t="s">
        <v>18</v>
      </c>
      <c r="N34" s="16"/>
      <c r="O34" s="21"/>
    </row>
    <row r="35" spans="2:17" ht="11.1" customHeight="1" x14ac:dyDescent="0.2">
      <c r="B35" s="14">
        <v>8063</v>
      </c>
      <c r="C35" s="15" t="str">
        <f>VLOOKUP(B35:B62,[1]LEDEN!A$1:E$65536,2,FALSE)</f>
        <v>COPPENS Christiaan</v>
      </c>
      <c r="D35" s="15"/>
      <c r="E35" s="15"/>
      <c r="F35" s="15"/>
      <c r="G35" s="15" t="str">
        <f>VLOOKUP(B35,[1]LEDEN!A$1:E$65536,3,FALSE)</f>
        <v>EWH</v>
      </c>
      <c r="H35" s="15"/>
      <c r="I35" s="40"/>
      <c r="J35" s="14"/>
      <c r="K35" s="22"/>
      <c r="L35" s="22"/>
      <c r="M35" s="17" t="s">
        <v>19</v>
      </c>
      <c r="N35" s="16"/>
      <c r="O35" s="21"/>
    </row>
    <row r="36" spans="2:17" ht="11.1" customHeight="1" x14ac:dyDescent="0.2">
      <c r="B36" s="14">
        <v>7471</v>
      </c>
      <c r="C36" s="15" t="str">
        <f>VLOOKUP(B36:B63,[1]LEDEN!A$1:E$65536,2,FALSE)</f>
        <v>WIELEMANS Gustaaf</v>
      </c>
      <c r="D36" s="15"/>
      <c r="E36" s="15"/>
      <c r="F36" s="15"/>
      <c r="G36" s="15" t="str">
        <f>VLOOKUP(B36,[1]LEDEN!A$1:E$65536,3,FALSE)</f>
        <v>UN</v>
      </c>
      <c r="H36" s="15"/>
      <c r="I36" s="40"/>
      <c r="J36" s="23"/>
      <c r="K36" s="24" t="s">
        <v>20</v>
      </c>
      <c r="L36" s="22"/>
      <c r="M36" s="22"/>
      <c r="N36" s="41"/>
      <c r="O36" s="37"/>
    </row>
    <row r="37" spans="2:17" ht="11.1" customHeight="1" x14ac:dyDescent="0.2">
      <c r="B37" s="14">
        <v>5205</v>
      </c>
      <c r="C37" s="15" t="str">
        <f>VLOOKUP(B37:B64,[1]LEDEN!A$1:E$65536,2,FALSE)</f>
        <v>DEVRIENDT Eric</v>
      </c>
      <c r="D37" s="15"/>
      <c r="E37" s="15"/>
      <c r="F37" s="15"/>
      <c r="G37" s="15" t="str">
        <f>VLOOKUP(B37,[1]LEDEN!A$1:E$65536,3,FALSE)</f>
        <v>BVG</v>
      </c>
      <c r="H37" s="15"/>
      <c r="I37" s="40"/>
      <c r="J37" s="16"/>
      <c r="K37" s="17" t="s">
        <v>21</v>
      </c>
      <c r="L37" s="22"/>
      <c r="M37" s="17" t="s">
        <v>22</v>
      </c>
      <c r="N37" s="16"/>
      <c r="O37" s="37"/>
    </row>
    <row r="38" spans="2:17" ht="10.5" customHeight="1" x14ac:dyDescent="0.2">
      <c r="B38" s="42"/>
      <c r="C38" s="43"/>
      <c r="D38" s="43"/>
      <c r="E38" s="43"/>
      <c r="F38" s="43"/>
      <c r="G38" s="43"/>
      <c r="H38" s="43"/>
      <c r="I38" s="44"/>
      <c r="J38" s="45"/>
      <c r="K38" s="31" t="s">
        <v>23</v>
      </c>
      <c r="L38" s="32"/>
      <c r="M38" s="33" t="s">
        <v>24</v>
      </c>
      <c r="N38" s="45"/>
      <c r="O38" s="46"/>
    </row>
    <row r="39" spans="2:17" ht="11.1" customHeight="1" x14ac:dyDescent="0.2">
      <c r="B39" s="11" t="s">
        <v>36</v>
      </c>
      <c r="C39" s="12" t="str">
        <f>VLOOKUP(Q39,[1]LEDEN!A$1:N$65536,2,FALSE)</f>
        <v>B.C. EDELWEISS  café " Trapkes Op " Reibroeckstr 33 9940 Everg</v>
      </c>
      <c r="E39" s="12"/>
      <c r="F39" s="12"/>
      <c r="G39" s="12"/>
      <c r="H39" s="12"/>
      <c r="I39" s="12"/>
      <c r="J39" s="12"/>
      <c r="K39" s="12"/>
      <c r="L39" s="12"/>
      <c r="M39" s="12" t="str">
        <f>VLOOKUP(Q39,[1]LEDEN!A$1:N$65536,11,FALSE)</f>
        <v>tel : 0472 / 64 08 74</v>
      </c>
      <c r="N39" s="12"/>
      <c r="O39" s="12"/>
      <c r="Q39" s="10" t="s">
        <v>37</v>
      </c>
    </row>
    <row r="40" spans="2:17" ht="11.1" customHeight="1" x14ac:dyDescent="0.2">
      <c r="B40" s="37"/>
      <c r="C40" s="11"/>
      <c r="D40" s="12" t="s">
        <v>10</v>
      </c>
      <c r="E40" s="12"/>
      <c r="F40" s="12"/>
      <c r="G40" s="12" t="str">
        <f>VLOOKUP(Q40,[1]LEDEN!A$1:N$65536,5,FALSE)</f>
        <v>VAN HAMME Rudi</v>
      </c>
      <c r="H40" s="12"/>
      <c r="I40" s="12"/>
      <c r="J40" s="12"/>
      <c r="K40" s="12" t="s">
        <v>11</v>
      </c>
      <c r="L40" s="12"/>
      <c r="M40" s="12"/>
      <c r="N40" s="38"/>
      <c r="O40" s="38"/>
      <c r="Q40" s="10" t="s">
        <v>38</v>
      </c>
    </row>
    <row r="41" spans="2:17" ht="11.1" customHeight="1" x14ac:dyDescent="0.2">
      <c r="B41" s="37"/>
      <c r="C41" s="11"/>
      <c r="D41" s="12" t="s">
        <v>39</v>
      </c>
      <c r="E41" s="12"/>
      <c r="F41" s="12"/>
      <c r="G41" s="12"/>
      <c r="H41" s="12"/>
      <c r="I41" s="73" t="s">
        <v>68</v>
      </c>
      <c r="J41" s="73"/>
      <c r="K41" s="19"/>
      <c r="L41" s="37"/>
      <c r="M41" s="37"/>
      <c r="N41" s="38"/>
      <c r="O41" s="38"/>
    </row>
    <row r="42" spans="2:17" ht="4.5" customHeight="1" x14ac:dyDescent="0.2">
      <c r="B42" s="37"/>
      <c r="C42" s="11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/>
      <c r="O42" s="38"/>
    </row>
    <row r="43" spans="2:17" ht="11.1" customHeight="1" x14ac:dyDescent="0.2">
      <c r="B43" s="14">
        <v>8410</v>
      </c>
      <c r="C43" s="15" t="str">
        <f>VLOOKUP(B43:B70,[1]LEDEN!A$1:E$65536,2,FALSE)</f>
        <v>LIPPENS Tony</v>
      </c>
      <c r="D43" s="15"/>
      <c r="E43" s="15"/>
      <c r="F43" s="15"/>
      <c r="G43" s="15" t="str">
        <f>VLOOKUP(B43,[1]LEDEN!A$1:E$65536,3,FALSE)</f>
        <v>ED</v>
      </c>
      <c r="H43" s="15"/>
      <c r="I43" s="39"/>
      <c r="J43" s="16"/>
      <c r="K43" s="17" t="s">
        <v>15</v>
      </c>
      <c r="L43" s="18"/>
      <c r="M43" s="17" t="s">
        <v>16</v>
      </c>
      <c r="N43" s="16"/>
      <c r="O43" s="21"/>
    </row>
    <row r="44" spans="2:17" ht="11.1" customHeight="1" x14ac:dyDescent="0.2">
      <c r="B44" s="14">
        <v>7474</v>
      </c>
      <c r="C44" s="15" t="str">
        <f>VLOOKUP(B44:B71,[1]LEDEN!A$1:E$65536,2,FALSE)</f>
        <v>GEIRNAERT Marc</v>
      </c>
      <c r="D44" s="15"/>
      <c r="E44" s="15"/>
      <c r="F44" s="15"/>
      <c r="G44" s="15" t="str">
        <f>VLOOKUP(B44,[1]LEDEN!A$1:E$65536,3,FALSE)</f>
        <v>K.EBC</v>
      </c>
      <c r="H44" s="15"/>
      <c r="I44" s="39"/>
      <c r="J44" s="16"/>
      <c r="K44" s="17" t="s">
        <v>17</v>
      </c>
      <c r="L44" s="22"/>
      <c r="M44" s="17" t="s">
        <v>18</v>
      </c>
      <c r="N44" s="16"/>
      <c r="O44" s="21"/>
    </row>
    <row r="45" spans="2:17" ht="11.1" customHeight="1" x14ac:dyDescent="0.2">
      <c r="B45" s="14">
        <v>8891</v>
      </c>
      <c r="C45" s="15" t="str">
        <f>VLOOKUP(B45:B72,[1]LEDEN!A$1:E$65536,2,FALSE)</f>
        <v>PLATEAU Tiani</v>
      </c>
      <c r="D45" s="15"/>
      <c r="E45" s="15"/>
      <c r="F45" s="15"/>
      <c r="G45" s="15" t="str">
        <f>VLOOKUP(B45,[1]LEDEN!A$1:E$65536,3,FALSE)</f>
        <v>UN</v>
      </c>
      <c r="H45" s="15"/>
      <c r="I45" s="40"/>
      <c r="J45" s="14"/>
      <c r="K45" s="22"/>
      <c r="L45" s="22"/>
      <c r="M45" s="17" t="s">
        <v>19</v>
      </c>
      <c r="N45" s="16"/>
      <c r="O45" s="21"/>
    </row>
    <row r="46" spans="2:17" ht="11.1" customHeight="1" x14ac:dyDescent="0.2">
      <c r="B46" s="14">
        <v>4845</v>
      </c>
      <c r="C46" s="15" t="str">
        <f>VLOOKUP(B46:B73,[1]LEDEN!A$1:E$65536,2,FALSE)</f>
        <v>STEVENS Patrick</v>
      </c>
      <c r="D46" s="15"/>
      <c r="E46" s="15"/>
      <c r="F46" s="15"/>
      <c r="G46" s="15" t="str">
        <f>VLOOKUP(B46,[1]LEDEN!A$1:E$65536,3,FALSE)</f>
        <v>KAS</v>
      </c>
      <c r="H46" s="15"/>
      <c r="I46" s="40"/>
      <c r="J46" s="23"/>
      <c r="K46" s="24" t="s">
        <v>20</v>
      </c>
      <c r="L46" s="22"/>
      <c r="M46" s="22"/>
      <c r="N46" s="41"/>
      <c r="O46" s="37"/>
    </row>
    <row r="47" spans="2:17" ht="11.1" customHeight="1" x14ac:dyDescent="0.2">
      <c r="B47" s="14">
        <v>4036</v>
      </c>
      <c r="C47" s="15" t="str">
        <f>VLOOKUP(B47:B74,[1]LEDEN!A$1:E$65536,2,FALSE)</f>
        <v>STRIJPENS Lucien</v>
      </c>
      <c r="D47" s="15"/>
      <c r="E47" s="15"/>
      <c r="F47" s="15"/>
      <c r="G47" s="15" t="str">
        <f>VLOOKUP(B47,[1]LEDEN!A$1:E$65536,3,FALSE)</f>
        <v>BVG</v>
      </c>
      <c r="H47" s="15"/>
      <c r="I47" s="40"/>
      <c r="J47" s="16"/>
      <c r="K47" s="17" t="s">
        <v>21</v>
      </c>
      <c r="L47" s="22"/>
      <c r="M47" s="17" t="s">
        <v>22</v>
      </c>
      <c r="N47" s="16"/>
      <c r="O47" s="37"/>
    </row>
    <row r="48" spans="2:17" ht="11.25" customHeight="1" x14ac:dyDescent="0.2">
      <c r="B48" s="46"/>
      <c r="C48" s="28"/>
      <c r="D48" s="28"/>
      <c r="E48" s="28"/>
      <c r="F48" s="28"/>
      <c r="G48" s="46"/>
      <c r="H48" s="46"/>
      <c r="I48" s="46"/>
      <c r="J48" s="46"/>
      <c r="K48" s="31" t="s">
        <v>23</v>
      </c>
      <c r="L48" s="32"/>
      <c r="M48" s="33" t="s">
        <v>24</v>
      </c>
      <c r="N48" s="46"/>
      <c r="O48" s="46"/>
    </row>
    <row r="49" spans="2:15" ht="11.1" customHeight="1" x14ac:dyDescent="0.2">
      <c r="B49" s="37" t="s">
        <v>40</v>
      </c>
      <c r="C49" s="37"/>
      <c r="D49" s="37"/>
      <c r="E49" s="37">
        <f>VLOOKUP(Q7,[1]LEDEN!A$1:N$65536,5,FALSE)</f>
        <v>27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2:15" ht="5.25" customHeight="1" x14ac:dyDescent="0.2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2:15" ht="11.1" customHeight="1" x14ac:dyDescent="0.2">
      <c r="B51" s="47" t="s">
        <v>41</v>
      </c>
      <c r="C51" s="47"/>
      <c r="D51" s="47"/>
      <c r="E51" s="47"/>
      <c r="F51" s="47"/>
      <c r="G51" s="47" t="s">
        <v>42</v>
      </c>
      <c r="H51" s="47"/>
      <c r="I51" s="47"/>
      <c r="J51" s="47"/>
      <c r="K51" s="47"/>
      <c r="L51" s="48"/>
      <c r="M51" s="48"/>
      <c r="N51" s="48"/>
      <c r="O51" s="48"/>
    </row>
    <row r="52" spans="2:15" ht="6.75" customHeight="1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2:15" ht="11.1" customHeight="1" x14ac:dyDescent="0.2">
      <c r="B53" s="37"/>
      <c r="C53" s="37" t="s">
        <v>43</v>
      </c>
      <c r="D53" s="37"/>
      <c r="E53" s="37"/>
      <c r="F53" s="48" t="s">
        <v>44</v>
      </c>
      <c r="G53" s="48"/>
      <c r="H53" s="48"/>
      <c r="I53" s="48"/>
      <c r="J53" s="48"/>
      <c r="K53" s="48"/>
      <c r="L53" s="37"/>
      <c r="M53" s="37"/>
      <c r="N53" s="37"/>
      <c r="O53" s="37"/>
    </row>
    <row r="54" spans="2:15" ht="11.1" customHeight="1" x14ac:dyDescent="0.2">
      <c r="B54" s="37"/>
      <c r="C54" s="37"/>
      <c r="D54" s="37"/>
      <c r="E54" s="37"/>
      <c r="F54" s="48" t="s">
        <v>45</v>
      </c>
      <c r="G54" s="48"/>
      <c r="H54" s="48"/>
      <c r="I54" s="48"/>
      <c r="J54" s="48"/>
      <c r="K54" s="48"/>
      <c r="L54" s="37"/>
      <c r="M54" s="37"/>
      <c r="N54" s="37"/>
      <c r="O54" s="37"/>
    </row>
    <row r="55" spans="2:15" ht="11.1" customHeight="1" x14ac:dyDescent="0.2">
      <c r="B55" s="37"/>
      <c r="C55" s="37"/>
      <c r="D55" s="37"/>
      <c r="E55" s="37"/>
      <c r="F55" s="48" t="s">
        <v>46</v>
      </c>
      <c r="G55" s="48"/>
      <c r="H55" s="48"/>
      <c r="I55" s="48"/>
      <c r="J55" s="48"/>
      <c r="K55" s="48"/>
      <c r="L55" s="37"/>
      <c r="M55" s="37"/>
      <c r="N55" s="37"/>
      <c r="O55" s="37"/>
    </row>
    <row r="56" spans="2:15" ht="3.75" customHeight="1" x14ac:dyDescent="0.2">
      <c r="B56" s="37"/>
      <c r="C56" s="37"/>
      <c r="D56" s="37"/>
      <c r="E56" s="37"/>
      <c r="F56" s="37"/>
      <c r="G56" s="37"/>
      <c r="H56" s="49"/>
      <c r="I56" s="37"/>
      <c r="J56" s="37"/>
      <c r="K56" s="37"/>
      <c r="L56" s="50"/>
      <c r="M56" s="37"/>
      <c r="N56" s="37"/>
      <c r="O56" s="37"/>
    </row>
    <row r="57" spans="2:15" ht="11.1" customHeight="1" x14ac:dyDescent="0.2">
      <c r="B57" s="37"/>
      <c r="C57" s="51" t="s">
        <v>47</v>
      </c>
      <c r="D57" s="51"/>
      <c r="E57" s="51"/>
      <c r="F57" s="51"/>
      <c r="G57" s="52" t="s">
        <v>48</v>
      </c>
      <c r="H57" s="53">
        <f>VLOOKUP(Q7,[1]LEDEN!A$1:N$65536,7,FALSE)</f>
        <v>0.56200000000000006</v>
      </c>
      <c r="I57" s="51"/>
      <c r="J57" s="51"/>
      <c r="K57" s="54" t="s">
        <v>49</v>
      </c>
      <c r="L57" s="55">
        <f>VLOOKUP(Q7,[1]LEDEN!A$1:N$65536,11,FALSE)</f>
        <v>0.51</v>
      </c>
      <c r="M57" s="37"/>
      <c r="N57" s="37"/>
      <c r="O57" s="37"/>
    </row>
    <row r="58" spans="2:15" ht="11.25" customHeight="1" x14ac:dyDescent="0.2">
      <c r="B58" s="37"/>
      <c r="C58" s="51" t="s">
        <v>50</v>
      </c>
      <c r="D58" s="51"/>
      <c r="E58" s="51"/>
      <c r="F58" s="51"/>
      <c r="G58" s="52" t="s">
        <v>48</v>
      </c>
      <c r="H58" s="53">
        <f>VLOOKUP(Q7,[1]LEDEN!A$1:N$65536,9,FALSE)</f>
        <v>0.68700000000000006</v>
      </c>
      <c r="I58" s="51"/>
      <c r="J58" s="51"/>
      <c r="K58" s="54" t="s">
        <v>49</v>
      </c>
      <c r="L58" s="55">
        <f>VLOOKUP(Q7,[1]LEDEN!A$1:N$65536,13,FALSE)</f>
        <v>0.624</v>
      </c>
      <c r="M58" s="37"/>
      <c r="N58" s="37"/>
      <c r="O58" s="37"/>
    </row>
    <row r="59" spans="2:15" ht="6" customHeight="1" x14ac:dyDescent="0.2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2:15" ht="11.1" customHeight="1" x14ac:dyDescent="0.2">
      <c r="B60" s="37"/>
      <c r="C60" s="37" t="s">
        <v>51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2:15" ht="11.1" customHeight="1" x14ac:dyDescent="0.2">
      <c r="B61" s="37"/>
      <c r="C61" s="37" t="s">
        <v>52</v>
      </c>
      <c r="D61" s="37"/>
      <c r="E61" s="37"/>
      <c r="F61" s="37"/>
      <c r="G61" s="37"/>
      <c r="H61" s="37" t="s">
        <v>53</v>
      </c>
      <c r="I61" s="37"/>
      <c r="J61" s="37"/>
      <c r="K61" s="56"/>
      <c r="L61" s="37" t="s">
        <v>54</v>
      </c>
      <c r="M61" s="57" t="s">
        <v>55</v>
      </c>
      <c r="N61" s="37"/>
      <c r="O61" s="37"/>
    </row>
    <row r="62" spans="2:15" ht="5.25" customHeight="1" x14ac:dyDescent="0.2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2:15" ht="11.1" customHeight="1" x14ac:dyDescent="0.2">
      <c r="B63" s="37"/>
      <c r="C63" s="58" t="s">
        <v>56</v>
      </c>
      <c r="D63" s="58"/>
      <c r="E63" s="58"/>
      <c r="F63" s="58"/>
      <c r="G63" s="58"/>
      <c r="H63" s="58"/>
      <c r="I63" s="58"/>
      <c r="J63" s="58"/>
      <c r="K63" s="58"/>
      <c r="L63" s="37"/>
      <c r="M63" s="37"/>
      <c r="N63" s="37"/>
      <c r="O63" s="37"/>
    </row>
    <row r="64" spans="2:15" ht="11.1" customHeight="1" x14ac:dyDescent="0.2">
      <c r="B64" s="37"/>
      <c r="C64" s="11" t="s">
        <v>57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</row>
    <row r="65" spans="2:15" ht="5.25" customHeight="1" x14ac:dyDescent="0.2">
      <c r="B65" s="37"/>
      <c r="C65" s="11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</row>
    <row r="66" spans="2:15" ht="11.1" customHeight="1" x14ac:dyDescent="0.2">
      <c r="B66" s="37"/>
      <c r="C66" s="59" t="s">
        <v>58</v>
      </c>
      <c r="D66" s="58"/>
      <c r="E66" s="58"/>
      <c r="F66" s="58"/>
      <c r="G66" s="58"/>
      <c r="H66" s="58"/>
      <c r="I66" s="58"/>
      <c r="J66" s="58"/>
      <c r="K66" s="37"/>
      <c r="L66" s="37"/>
      <c r="M66" s="37"/>
      <c r="N66" s="37"/>
      <c r="O66" s="37"/>
    </row>
    <row r="67" spans="2:15" ht="3.75" customHeight="1" x14ac:dyDescent="0.2"/>
    <row r="68" spans="2:15" ht="15.75" customHeight="1" x14ac:dyDescent="0.25">
      <c r="C68" s="60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67</xdr:row>
                <xdr:rowOff>104775</xdr:rowOff>
              </from>
              <to>
                <xdr:col>13</xdr:col>
                <xdr:colOff>142875</xdr:colOff>
                <xdr:row>69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4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2015-01-14T10:35:51Z</cp:lastPrinted>
  <dcterms:created xsi:type="dcterms:W3CDTF">2015-01-14T10:33:19Z</dcterms:created>
  <dcterms:modified xsi:type="dcterms:W3CDTF">2015-01-14T19:09:53Z</dcterms:modified>
</cp:coreProperties>
</file>