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H41" i="1"/>
  <c r="L40" i="1"/>
  <c r="H40" i="1"/>
  <c r="F30" i="1"/>
  <c r="E27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<sst xmlns="http://schemas.openxmlformats.org/spreadsheetml/2006/main" count="51" uniqueCount="49">
  <si>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</si>
  <si>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</si>
  <si>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</si>
  <si>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</si>
  <si>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</si>
  <si>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</si>
  <si>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5drk</t>
  </si>
  <si>
    <t>RECHTSTREEKSE DISTRICTFINALE</t>
  </si>
  <si>
    <t>In het lokaal van :</t>
  </si>
  <si>
    <t>vg11</t>
  </si>
  <si>
    <t>Op :</t>
  </si>
  <si>
    <t xml:space="preserve">za. 7 en zo. 8 mrt. 2015  </t>
  </si>
  <si>
    <t>om 14u00</t>
  </si>
  <si>
    <t xml:space="preserve">en </t>
  </si>
  <si>
    <t xml:space="preserve">DEELNEMERS </t>
  </si>
  <si>
    <t>:</t>
  </si>
  <si>
    <t>1  -  4</t>
  </si>
  <si>
    <t xml:space="preserve"> 2  -  3</t>
  </si>
  <si>
    <t>V 1 - W 2</t>
  </si>
  <si>
    <t>V 2 - W 1</t>
  </si>
  <si>
    <t>V 1 - V 2</t>
  </si>
  <si>
    <t>W 1 - W 2</t>
  </si>
  <si>
    <t>NA KLASSEMENT :</t>
  </si>
  <si>
    <t>1ste - 2de</t>
  </si>
  <si>
    <t>3de - 4de</t>
  </si>
  <si>
    <t>Wedstrijdleiding :</t>
  </si>
  <si>
    <t>of afgevaardigde</t>
  </si>
  <si>
    <t>sb11</t>
  </si>
  <si>
    <t>Te spelen punten :</t>
  </si>
  <si>
    <t xml:space="preserve">De winnaar vertegenwoordigt  het district Gent  op de gewestelijke finale </t>
  </si>
  <si>
    <t xml:space="preserve">In het weekend van </t>
  </si>
  <si>
    <t>18 en 19 apr. 2015.</t>
  </si>
  <si>
    <t>in het district</t>
  </si>
  <si>
    <t>DENDER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</si>
  <si>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</si>
  <si>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</si>
  <si>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</si>
  <si>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</si>
  <si>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</si>
  <si>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</si>
  <si>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</si>
  <si>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</si>
  <si>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</si>
  <si>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</si>
  <si>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</si>
  <si>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28 jan. 2015.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</si>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</sst>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0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164" fontId="5" fillId="0" borderId="0" xfId="0" applyNumberFormat="1" applyFont="1" applyBorder="1" applyAlignment="1">
      <alignment horizontal="left"/>
    </xf>
    <xf numFmtId="0" fontId="12" fillId="0" borderId="0" xfId="0" applyFont="1" applyFill="1" applyBorder="1"/>
    <xf numFmtId="164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Fill="1" applyBorder="1"/>
    <xf numFmtId="0" fontId="13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87%20VOORONTWERPEN%20%202014-2015/SWERKMAP%20KALENDERS%202014-2015/KAL%20rdf%205e%20drieb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  <cell r="G892">
            <v>0.38</v>
          </cell>
          <cell r="I892">
            <v>0.45600000000000002</v>
          </cell>
          <cell r="K892">
            <v>0.34499999999999997</v>
          </cell>
          <cell r="M892">
            <v>0.41399999999999998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U18" sqref="U18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6" t="s">
        <v>0</v>
      </c>
      <c r="E2" s="36"/>
      <c r="F2" s="36"/>
      <c r="G2" s="36"/>
      <c r="H2" s="36"/>
      <c r="I2" s="36"/>
      <c r="J2" s="36"/>
      <c r="K2" s="36"/>
      <c r="L2" s="36"/>
      <c r="M2" s="36"/>
      <c r="N2" s="3"/>
      <c r="O2" s="4"/>
    </row>
    <row r="3" spans="2:20" x14ac:dyDescent="0.2">
      <c r="B3" s="5"/>
      <c r="C3" s="6"/>
      <c r="D3" s="37"/>
      <c r="E3" s="37"/>
      <c r="F3" s="37"/>
      <c r="G3" s="37"/>
      <c r="H3" s="37"/>
      <c r="I3" s="37"/>
      <c r="J3" s="37"/>
      <c r="K3" s="37"/>
      <c r="L3" s="37"/>
      <c r="M3" s="37"/>
      <c r="N3" s="6"/>
      <c r="O3" s="7"/>
    </row>
    <row r="4" spans="2:20" x14ac:dyDescent="0.2">
      <c r="B4" s="5"/>
      <c r="C4" s="6"/>
      <c r="D4" s="38" t="s">
        <v>1</v>
      </c>
      <c r="E4" s="38"/>
      <c r="F4" s="38"/>
      <c r="G4" s="38"/>
      <c r="H4" s="38"/>
      <c r="I4" s="38"/>
      <c r="J4" s="38"/>
      <c r="K4" s="38"/>
      <c r="L4" s="38"/>
      <c r="M4" s="38"/>
      <c r="N4" s="6"/>
      <c r="O4" s="7"/>
    </row>
    <row r="5" spans="2:20" x14ac:dyDescent="0.2">
      <c r="B5" s="5"/>
      <c r="C5" s="6"/>
      <c r="D5" s="39" t="s">
        <v>2</v>
      </c>
      <c r="E5" s="39"/>
      <c r="F5" s="39"/>
      <c r="G5" s="39"/>
      <c r="H5" s="39"/>
      <c r="I5" s="39"/>
      <c r="J5" s="39"/>
      <c r="K5" s="39"/>
      <c r="L5" s="39"/>
      <c r="M5" s="39"/>
      <c r="N5" s="6"/>
      <c r="O5" s="7"/>
    </row>
    <row r="6" spans="2:20" x14ac:dyDescent="0.2">
      <c r="B6" s="5"/>
      <c r="C6" s="6"/>
      <c r="D6" s="40" t="s">
        <v>3</v>
      </c>
      <c r="E6" s="40"/>
      <c r="F6" s="40"/>
      <c r="G6" s="40"/>
      <c r="H6" s="40"/>
      <c r="I6" s="41" t="s">
        <v>4</v>
      </c>
      <c r="J6" s="41"/>
      <c r="K6" s="41"/>
      <c r="L6" s="41"/>
      <c r="M6" s="41"/>
      <c r="N6" s="6"/>
      <c r="O6" s="7"/>
    </row>
    <row r="7" spans="2:20" x14ac:dyDescent="0.2">
      <c r="B7" s="8"/>
      <c r="C7" s="9"/>
      <c r="D7" s="42" t="s">
        <v>5</v>
      </c>
      <c r="E7" s="42"/>
      <c r="F7" s="42"/>
      <c r="G7" s="42"/>
      <c r="H7" s="42"/>
      <c r="I7" s="43" t="str">
        <f>VLOOKUP(Q7,[1]LEDEN!A$1:L$65536,2,FALSE)</f>
        <v>5e klasse driebanden KB</v>
      </c>
      <c r="J7" s="43"/>
      <c r="K7" s="43"/>
      <c r="L7" s="43"/>
      <c r="M7" s="43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KBC ARGOS Westv.   Antwerpse stwg  550   9040  ST Amandsberg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228 19 38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I14" t="s">
        <v>12</v>
      </c>
    </row>
    <row r="15" spans="2:20" x14ac:dyDescent="0.2">
      <c r="D15" t="s">
        <v>13</v>
      </c>
      <c r="T15" s="1"/>
    </row>
    <row r="18" spans="2:17" x14ac:dyDescent="0.2">
      <c r="B18" s="11" t="s">
        <v>14</v>
      </c>
      <c r="C18" s="11"/>
      <c r="D18" s="11"/>
      <c r="E18" s="11" t="s">
        <v>15</v>
      </c>
      <c r="F18" s="11"/>
    </row>
    <row r="20" spans="2:17" x14ac:dyDescent="0.2">
      <c r="B20" s="1">
        <v>1044</v>
      </c>
      <c r="C20" t="str">
        <f>VLOOKUP(B20:B39,[1]LEDEN!A$1:E$65536,2,FALSE)</f>
        <v>COPPENS Jimmy</v>
      </c>
      <c r="G20" t="str">
        <f>VLOOKUP(B20,[1]LEDEN!A$1:E$65536,3,FALSE)</f>
        <v>K.BCAW</v>
      </c>
      <c r="K20" s="14" t="s">
        <v>16</v>
      </c>
      <c r="L20" s="15"/>
      <c r="M20" s="14" t="s">
        <v>17</v>
      </c>
      <c r="N20" s="16"/>
    </row>
    <row r="21" spans="2:17" x14ac:dyDescent="0.2">
      <c r="B21" s="1">
        <v>7125</v>
      </c>
      <c r="C21" t="str">
        <f>VLOOKUP(B21:B40,[1]LEDEN!A$1:E$65536,2,FALSE)</f>
        <v>NUYTTEN Renold</v>
      </c>
      <c r="G21" t="str">
        <f>VLOOKUP(B21,[1]LEDEN!A$1:E$65536,3,FALSE)</f>
        <v>BVG</v>
      </c>
      <c r="K21" s="16" t="s">
        <v>18</v>
      </c>
      <c r="L21" s="16"/>
      <c r="M21" s="16" t="s">
        <v>19</v>
      </c>
      <c r="N21" s="16"/>
    </row>
    <row r="22" spans="2:17" x14ac:dyDescent="0.2">
      <c r="B22" s="1">
        <v>7318</v>
      </c>
      <c r="C22" t="str">
        <f>VLOOKUP(B22:B41,[1]LEDEN!A$1:E$65536,2,FALSE)</f>
        <v>CARDON Eric</v>
      </c>
      <c r="G22" t="str">
        <f>VLOOKUP(B22,[1]LEDEN!A$1:E$65536,3,FALSE)</f>
        <v>K.BCAW</v>
      </c>
      <c r="K22" s="16" t="s">
        <v>20</v>
      </c>
      <c r="L22" s="16"/>
      <c r="M22" s="16" t="s">
        <v>21</v>
      </c>
      <c r="N22" s="16"/>
    </row>
    <row r="23" spans="2:17" x14ac:dyDescent="0.2">
      <c r="B23" s="1">
        <v>7477</v>
      </c>
      <c r="C23" t="str">
        <f>VLOOKUP(B23:B42,[1]LEDEN!A$1:E$65536,2,FALSE)</f>
        <v>VAN DE CASTEELE Henri</v>
      </c>
      <c r="G23" t="str">
        <f>VLOOKUP(B23,[1]LEDEN!A$1:E$65536,3,FALSE)</f>
        <v>K.BCAW</v>
      </c>
      <c r="K23" s="16" t="s">
        <v>22</v>
      </c>
      <c r="L23" s="16"/>
      <c r="M23" s="16"/>
      <c r="N23" s="16"/>
    </row>
    <row r="24" spans="2:17" x14ac:dyDescent="0.2">
      <c r="K24" s="16" t="s">
        <v>23</v>
      </c>
      <c r="L24" s="16"/>
      <c r="M24" s="16" t="s">
        <v>24</v>
      </c>
      <c r="N24" s="16"/>
    </row>
    <row r="27" spans="2:17" x14ac:dyDescent="0.2">
      <c r="B27" s="17" t="s">
        <v>25</v>
      </c>
      <c r="C27" s="17"/>
      <c r="D27" s="17"/>
      <c r="E27" s="17" t="str">
        <f>VLOOKUP(Q27,[1]LEDEN!A$1:N$65536,5,FALSE)</f>
        <v xml:space="preserve">DE FAUW Guy </v>
      </c>
      <c r="F27" s="17"/>
      <c r="G27" s="17"/>
      <c r="H27" s="17"/>
      <c r="I27" s="17" t="s">
        <v>26</v>
      </c>
      <c r="J27" s="17"/>
      <c r="K27" s="17"/>
      <c r="Q27" s="11" t="s">
        <v>27</v>
      </c>
    </row>
    <row r="30" spans="2:17" x14ac:dyDescent="0.2">
      <c r="B30" s="18" t="s">
        <v>28</v>
      </c>
      <c r="F30">
        <f>VLOOKUP(Q7,[1]LEDEN!A$1:L$65536,5,FALSE)</f>
        <v>18</v>
      </c>
    </row>
    <row r="32" spans="2:17" x14ac:dyDescent="0.2">
      <c r="B32" s="19" t="s">
        <v>29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  <c r="O32" s="18"/>
    </row>
    <row r="33" spans="2:15" ht="15" x14ac:dyDescent="0.25">
      <c r="B33" s="19" t="s">
        <v>30</v>
      </c>
      <c r="C33" s="21"/>
      <c r="D33" s="21"/>
      <c r="E33" s="19"/>
      <c r="F33" s="21" t="s">
        <v>31</v>
      </c>
      <c r="G33" s="19"/>
      <c r="H33" s="21"/>
      <c r="I33" s="21"/>
      <c r="J33" s="22" t="s">
        <v>32</v>
      </c>
      <c r="K33" s="22"/>
      <c r="L33" s="22"/>
      <c r="M33" s="22" t="s">
        <v>33</v>
      </c>
      <c r="N33" s="23"/>
      <c r="O33" s="18"/>
    </row>
    <row r="34" spans="2:15" ht="15" x14ac:dyDescent="0.25">
      <c r="B34" s="24"/>
      <c r="C34" s="25"/>
      <c r="D34" s="25"/>
      <c r="E34" s="24"/>
      <c r="F34" s="25"/>
      <c r="G34" s="24"/>
      <c r="H34" s="25"/>
      <c r="I34" s="25"/>
      <c r="J34" s="26"/>
      <c r="K34" s="26"/>
      <c r="L34" s="26"/>
      <c r="M34" s="26"/>
      <c r="N34" s="23"/>
      <c r="O34" s="18"/>
    </row>
    <row r="35" spans="2:15" x14ac:dyDescent="0.2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18"/>
    </row>
    <row r="36" spans="2:15" x14ac:dyDescent="0.2">
      <c r="B36" s="23"/>
      <c r="C36" s="23" t="s">
        <v>34</v>
      </c>
      <c r="D36" s="23"/>
      <c r="E36" s="23"/>
      <c r="F36" s="27" t="s">
        <v>35</v>
      </c>
      <c r="G36" s="27"/>
      <c r="H36" s="27"/>
      <c r="I36" s="27"/>
      <c r="J36" s="27"/>
      <c r="K36" s="27"/>
      <c r="L36" s="23"/>
      <c r="M36" s="23"/>
      <c r="N36" s="23"/>
      <c r="O36" s="18"/>
    </row>
    <row r="37" spans="2:15" x14ac:dyDescent="0.2">
      <c r="B37" s="23"/>
      <c r="C37" s="23"/>
      <c r="D37" s="23"/>
      <c r="E37" s="23"/>
      <c r="F37" s="27" t="s">
        <v>36</v>
      </c>
      <c r="G37" s="27"/>
      <c r="H37" s="27"/>
      <c r="I37" s="27"/>
      <c r="J37" s="27"/>
      <c r="K37" s="27"/>
      <c r="L37" s="23"/>
      <c r="M37" s="23"/>
      <c r="N37" s="23"/>
      <c r="O37" s="18"/>
    </row>
    <row r="38" spans="2:15" x14ac:dyDescent="0.2">
      <c r="B38" s="23"/>
      <c r="C38" s="23"/>
      <c r="D38" s="23"/>
      <c r="E38" s="23"/>
      <c r="F38" s="27"/>
      <c r="G38" s="27"/>
      <c r="H38" s="27"/>
      <c r="I38" s="27"/>
      <c r="J38" s="27"/>
      <c r="K38" s="27"/>
      <c r="L38" s="23"/>
      <c r="M38" s="23"/>
      <c r="N38" s="23"/>
      <c r="O38" s="18"/>
    </row>
    <row r="39" spans="2:15" x14ac:dyDescent="0.2">
      <c r="B39" s="23"/>
      <c r="M39" s="23"/>
      <c r="N39" s="23"/>
      <c r="O39" s="18"/>
    </row>
    <row r="40" spans="2:15" x14ac:dyDescent="0.2">
      <c r="B40" s="23"/>
      <c r="C40" s="23" t="s">
        <v>37</v>
      </c>
      <c r="D40" s="23"/>
      <c r="E40" s="23"/>
      <c r="F40" s="23"/>
      <c r="G40" s="23" t="s">
        <v>38</v>
      </c>
      <c r="H40" s="28">
        <f>VLOOKUP(Q7,[1]LEDEN!A$1:N$65536,7,FALSE)</f>
        <v>0.38</v>
      </c>
      <c r="I40" s="23"/>
      <c r="J40" s="23"/>
      <c r="K40" s="29" t="s">
        <v>39</v>
      </c>
      <c r="L40" s="30">
        <f>VLOOKUP(Q7,[1]LEDEN!A$1:N$65536,11,FALSE)</f>
        <v>0.34499999999999997</v>
      </c>
      <c r="M40" s="23"/>
      <c r="N40" s="23"/>
      <c r="O40" s="18"/>
    </row>
    <row r="41" spans="2:15" x14ac:dyDescent="0.2">
      <c r="B41" s="23"/>
      <c r="C41" s="23" t="s">
        <v>40</v>
      </c>
      <c r="D41" s="23"/>
      <c r="E41" s="23"/>
      <c r="F41" s="23"/>
      <c r="G41" s="23" t="s">
        <v>38</v>
      </c>
      <c r="H41" s="28">
        <f>VLOOKUP(Q7,[1]LEDEN!A$1:N$65536,9,FALSE+N19)</f>
        <v>0.45600000000000002</v>
      </c>
      <c r="I41" s="23"/>
      <c r="J41" s="23"/>
      <c r="K41" s="29" t="s">
        <v>39</v>
      </c>
      <c r="L41" s="30">
        <f>VLOOKUP(Q7,[1]LEDEN!A$1:N$65536,13,FALSE)</f>
        <v>0.41399999999999998</v>
      </c>
      <c r="M41" s="23"/>
      <c r="N41" s="23"/>
      <c r="O41" s="18"/>
    </row>
    <row r="42" spans="2:15" x14ac:dyDescent="0.2">
      <c r="B42" s="23"/>
      <c r="C42" s="23"/>
      <c r="D42" s="23"/>
      <c r="E42" s="23"/>
      <c r="F42" s="23"/>
      <c r="G42" s="23"/>
      <c r="H42" s="31"/>
      <c r="I42" s="23"/>
      <c r="J42" s="23"/>
      <c r="K42" s="23"/>
      <c r="L42" s="32"/>
      <c r="M42" s="23"/>
      <c r="N42" s="23"/>
      <c r="O42" s="18"/>
    </row>
    <row r="43" spans="2:15" ht="6.75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18"/>
    </row>
    <row r="44" spans="2:15" x14ac:dyDescent="0.2">
      <c r="B44" s="23"/>
      <c r="C44" s="23" t="s">
        <v>41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8"/>
    </row>
    <row r="45" spans="2:15" ht="9" customHeight="1" x14ac:dyDescent="0.2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8"/>
    </row>
    <row r="46" spans="2:15" ht="11.2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8"/>
    </row>
    <row r="47" spans="2:15" x14ac:dyDescent="0.2">
      <c r="B47" s="23"/>
      <c r="C47" s="23" t="s">
        <v>42</v>
      </c>
      <c r="D47" s="23"/>
      <c r="E47" s="23"/>
      <c r="F47" s="23"/>
      <c r="G47" s="23"/>
      <c r="H47" s="23" t="s">
        <v>43</v>
      </c>
      <c r="I47" s="23" t="s">
        <v>44</v>
      </c>
      <c r="J47" s="23"/>
      <c r="K47" s="33" t="s">
        <v>45</v>
      </c>
      <c r="L47" s="23"/>
      <c r="M47" s="23"/>
      <c r="N47" s="23"/>
      <c r="O47" s="18"/>
    </row>
    <row r="48" spans="2:15" ht="7.5" customHeight="1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8"/>
    </row>
    <row r="49" spans="2:15" x14ac:dyDescent="0.2">
      <c r="B49" s="23"/>
      <c r="C49" s="26" t="s">
        <v>46</v>
      </c>
      <c r="D49" s="26"/>
      <c r="E49" s="26"/>
      <c r="F49" s="26"/>
      <c r="G49" s="26"/>
      <c r="H49" s="26"/>
      <c r="I49" s="26"/>
      <c r="J49" s="26"/>
      <c r="K49" s="26"/>
      <c r="L49" s="23"/>
      <c r="M49" s="23"/>
      <c r="N49" s="23"/>
      <c r="O49" s="18"/>
    </row>
    <row r="50" spans="2:15" ht="6.75" customHeight="1" x14ac:dyDescent="0.2">
      <c r="B50" s="23"/>
      <c r="C50" s="26"/>
      <c r="D50" s="26"/>
      <c r="E50" s="26"/>
      <c r="F50" s="26"/>
      <c r="G50" s="26"/>
      <c r="H50" s="26"/>
      <c r="I50" s="26"/>
      <c r="J50" s="26"/>
      <c r="K50" s="26"/>
      <c r="L50" s="23"/>
      <c r="M50" s="23"/>
      <c r="N50" s="23"/>
      <c r="O50" s="18"/>
    </row>
    <row r="51" spans="2:15" x14ac:dyDescent="0.2">
      <c r="B51" s="23"/>
      <c r="C51" s="13" t="s">
        <v>47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8"/>
    </row>
    <row r="52" spans="2:15" x14ac:dyDescent="0.2">
      <c r="B52" s="23"/>
      <c r="C52" s="1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18"/>
    </row>
    <row r="53" spans="2:15" ht="10.5" customHeight="1" x14ac:dyDescent="0.2">
      <c r="B53" s="23"/>
      <c r="C53" s="1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18"/>
    </row>
    <row r="54" spans="2:15" x14ac:dyDescent="0.2">
      <c r="B54" s="23"/>
      <c r="C54" s="34" t="s">
        <v>48</v>
      </c>
      <c r="D54" s="26"/>
      <c r="E54" s="26"/>
      <c r="F54" s="26"/>
      <c r="G54" s="26"/>
      <c r="H54" s="26"/>
      <c r="I54" s="26"/>
      <c r="J54" s="26"/>
      <c r="K54" s="23"/>
      <c r="L54" s="23"/>
      <c r="M54" s="23"/>
      <c r="N54" s="23"/>
      <c r="O54" s="18"/>
    </row>
    <row r="55" spans="2:15" ht="7.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18"/>
    </row>
    <row r="56" spans="2:15" ht="15" customHeight="1" x14ac:dyDescent="0.25">
      <c r="B56" s="18"/>
      <c r="C56" s="35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8"/>
    </row>
    <row r="57" spans="2:15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x14ac:dyDescent="0.2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x14ac:dyDescent="0.2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2015-01-28T16:15:12Z</cp:lastPrinted>
  <dcterms:created xsi:type="dcterms:W3CDTF">2015-01-28T16:10:58Z</dcterms:created>
  <dcterms:modified xsi:type="dcterms:W3CDTF">2015-01-28T16:17:43Z</dcterms:modified>
</cp:coreProperties>
</file>