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verz. kader kb 2014-2015\"/>
    </mc:Choice>
  </mc:AlternateContent>
  <bookViews>
    <workbookView xWindow="0" yWindow="0" windowWidth="20490" windowHeight="71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G29" i="1" l="1"/>
  <c r="C29" i="1"/>
  <c r="M44" i="1" l="1"/>
  <c r="I44" i="1"/>
  <c r="M43" i="1"/>
  <c r="I43" i="1"/>
  <c r="E35" i="1"/>
  <c r="G33" i="1"/>
  <c r="G28" i="1"/>
  <c r="C28" i="1"/>
  <c r="G26" i="1"/>
  <c r="C26" i="1"/>
  <c r="G27" i="1"/>
  <c r="C27" i="1"/>
  <c r="M24" i="1"/>
  <c r="D23" i="1"/>
  <c r="G20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<sst xmlns="http://schemas.openxmlformats.org/spreadsheetml/2006/main" count="62" uniqueCount="50">
  <si>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</si>
  <si>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</si>
  <si>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</si>
  <si>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</si>
  <si>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</si>
  <si>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</si>
  <si>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2+3kak</t>
  </si>
  <si>
    <t>INTER DISTRICT  GENT _ DENDER</t>
  </si>
  <si>
    <t xml:space="preserve">Poule 1 </t>
  </si>
  <si>
    <t>vg06</t>
  </si>
  <si>
    <t>ma 27 en vr 31 okt. 2014</t>
  </si>
  <si>
    <t>om 19u00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</si>
  <si>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</si>
  <si>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</si>
  <si>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</si>
  <si>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</si>
  <si>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</si>
  <si>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</si>
  <si>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</si>
  <si>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- 4de          2de - 3de</t>
  </si>
  <si>
    <t>Wedstrijdleiding :</t>
  </si>
  <si>
    <t>of afgevaardigde</t>
  </si>
  <si>
    <t>sb06</t>
  </si>
  <si>
    <t>Poule 2</t>
  </si>
  <si>
    <t>vg11</t>
  </si>
  <si>
    <t>za 8 en zo 9 nov. 2014</t>
  </si>
  <si>
    <t>om 14u00</t>
  </si>
  <si>
    <t>sb11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</si>
  <si>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</si>
  <si>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</si>
  <si>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</si>
  <si>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</si>
  <si>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</si>
  <si>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</si>
  <si>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</si>
  <si>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</si>
  <si>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</si>
  <si>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</si>
  <si>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</si>
  <si>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</si>
  <si>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</si>
  <si>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</si>
  <si>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</si>
  <si>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</si>
  <si>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</si>
  <si>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</si>
  <si>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</si>
  <si>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VFF</t>
  </si>
  <si>
    <t>24 okt;</t>
  </si>
  <si>
    <t>( BIJ GELIJKE STAND TUSSEN 2e EN 3e KLASSE  PROP. GEMIDD. TOEPASSEN !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</si>
</sst>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1" fillId="0" borderId="0" xfId="0" quotePrefix="1" applyFont="1" applyFill="1" applyBorder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/>
    <xf numFmtId="0" fontId="6" fillId="0" borderId="7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Fill="1" applyBorder="1"/>
    <xf numFmtId="2" fontId="10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6" fillId="0" borderId="0" xfId="0" quotePrefix="1" applyFont="1" applyFill="1" applyBorder="1" applyAlignment="1"/>
    <xf numFmtId="0" fontId="0" fillId="0" borderId="0" xfId="0" quotePrefix="1" applyFont="1" applyFill="1" applyBorder="1"/>
    <xf numFmtId="0" fontId="0" fillId="0" borderId="0" xfId="0" quotePrefix="1" applyFont="1" applyFill="1" applyBorder="1" applyAlignment="1">
      <alignment horizontal="center"/>
    </xf>
    <xf numFmtId="15" fontId="14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5" fillId="0" borderId="7" xfId="0" applyFont="1" applyFill="1" applyBorder="1" applyAlignment="1">
      <alignment horizontal="right"/>
    </xf>
    <xf numFmtId="0" fontId="15" fillId="0" borderId="0" xfId="0" applyFont="1" applyBorder="1"/>
    <xf numFmtId="0" fontId="16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I%20VW%202e%20en%203e%20ka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  <cell r="G871" t="str">
            <v>9,15/13,72</v>
          </cell>
          <cell r="I871" t="str">
            <v>13,71/20,57</v>
          </cell>
          <cell r="K871" t="str">
            <v>8,00/12,00</v>
          </cell>
          <cell r="M871" t="str">
            <v>11,99/17,99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topLeftCell="A4" workbookViewId="0">
      <selection activeCell="S30" sqref="S30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3"/>
      <c r="O2" s="4"/>
    </row>
    <row r="3" spans="2:17" x14ac:dyDescent="0.2">
      <c r="B3" s="5"/>
      <c r="C3" s="6"/>
      <c r="D3" s="48"/>
      <c r="E3" s="48"/>
      <c r="F3" s="48"/>
      <c r="G3" s="48"/>
      <c r="H3" s="48"/>
      <c r="I3" s="48"/>
      <c r="J3" s="48"/>
      <c r="K3" s="48"/>
      <c r="L3" s="48"/>
      <c r="M3" s="48"/>
      <c r="N3" s="6"/>
      <c r="O3" s="7"/>
    </row>
    <row r="4" spans="2:17" x14ac:dyDescent="0.2">
      <c r="B4" s="5"/>
      <c r="C4" s="6"/>
      <c r="D4" s="49" t="s">
        <v>1</v>
      </c>
      <c r="E4" s="49"/>
      <c r="F4" s="49"/>
      <c r="G4" s="49"/>
      <c r="H4" s="49"/>
      <c r="I4" s="49"/>
      <c r="J4" s="49"/>
      <c r="K4" s="49"/>
      <c r="L4" s="49"/>
      <c r="M4" s="49"/>
      <c r="N4" s="6"/>
      <c r="O4" s="7"/>
    </row>
    <row r="5" spans="2:17" x14ac:dyDescent="0.2">
      <c r="B5" s="5"/>
      <c r="C5" s="6"/>
      <c r="D5" s="50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6"/>
      <c r="O5" s="7"/>
    </row>
    <row r="6" spans="2:17" x14ac:dyDescent="0.2">
      <c r="B6" s="5"/>
      <c r="C6" s="6"/>
      <c r="D6" s="51" t="s">
        <v>3</v>
      </c>
      <c r="E6" s="51"/>
      <c r="F6" s="51"/>
      <c r="G6" s="51"/>
      <c r="H6" s="51"/>
      <c r="I6" s="52" t="s">
        <v>4</v>
      </c>
      <c r="J6" s="53"/>
      <c r="K6" s="53"/>
      <c r="L6" s="53"/>
      <c r="M6" s="53"/>
      <c r="N6" s="6"/>
      <c r="O6" s="7"/>
    </row>
    <row r="7" spans="2:17" x14ac:dyDescent="0.2">
      <c r="B7" s="8"/>
      <c r="C7" s="9"/>
      <c r="D7" s="54" t="s">
        <v>5</v>
      </c>
      <c r="E7" s="54"/>
      <c r="F7" s="54"/>
      <c r="G7" s="54"/>
      <c r="H7" s="54"/>
      <c r="I7" s="55" t="str">
        <f>VLOOKUP(Q7,[1]LEDEN!A$1:N$65536,2,FALSE)</f>
        <v>2e en 3e klasse kader 38/2</v>
      </c>
      <c r="J7" s="55"/>
      <c r="K7" s="55"/>
      <c r="L7" s="55"/>
      <c r="M7" s="55"/>
      <c r="N7" s="9"/>
      <c r="O7" s="10"/>
      <c r="Q7" s="11" t="s">
        <v>6</v>
      </c>
    </row>
    <row r="8" spans="2:17" x14ac:dyDescent="0.2">
      <c r="B8" s="12"/>
      <c r="C8" s="6"/>
      <c r="D8" s="13"/>
      <c r="E8" s="13" t="s">
        <v>7</v>
      </c>
      <c r="F8" s="13"/>
      <c r="G8" s="13"/>
      <c r="H8" s="13"/>
      <c r="I8" s="14"/>
      <c r="J8" s="14"/>
      <c r="K8" s="15"/>
      <c r="L8" s="15"/>
      <c r="M8" s="15"/>
      <c r="N8" s="6"/>
      <c r="O8" s="6"/>
    </row>
    <row r="9" spans="2:17" ht="13.5" customHeight="1" x14ac:dyDescent="0.2"/>
    <row r="10" spans="2:17" x14ac:dyDescent="0.2">
      <c r="B10" s="16" t="s">
        <v>8</v>
      </c>
      <c r="C10" s="16"/>
      <c r="D10" s="17" t="str">
        <f>VLOOKUP(Q10,[1]LEDEN!A$1:N$65536,2,FALSE)</f>
        <v>BILJARTVRIENDEN GENT  De Goud. Leeuw.  Noordstr.34  9000 Gent</v>
      </c>
      <c r="E10" s="17"/>
      <c r="F10" s="17"/>
      <c r="G10" s="17"/>
      <c r="H10" s="17"/>
      <c r="I10" s="17"/>
      <c r="J10" s="17"/>
      <c r="K10" s="17"/>
      <c r="L10" s="17"/>
      <c r="Q10" s="11" t="s">
        <v>9</v>
      </c>
    </row>
    <row r="11" spans="2:17" x14ac:dyDescent="0.2">
      <c r="B11" s="16"/>
      <c r="C11" s="16"/>
      <c r="D11" s="18" t="s">
        <v>10</v>
      </c>
      <c r="E11" s="18"/>
      <c r="F11" s="18"/>
      <c r="G11" s="18"/>
      <c r="H11" s="18"/>
      <c r="I11" s="18" t="s">
        <v>11</v>
      </c>
      <c r="J11" s="18"/>
      <c r="K11" s="18"/>
      <c r="L11" s="18"/>
      <c r="M11" s="17" t="str">
        <f>VLOOKUP(Q10,[1]LEDEN!A$1:N$65536,11,FALSE)</f>
        <v>tel : 09 / 225 11 51</v>
      </c>
      <c r="N11" s="17"/>
      <c r="O11" s="17"/>
    </row>
    <row r="12" spans="2:17" x14ac:dyDescent="0.2">
      <c r="B12" s="16"/>
      <c r="C12" s="16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6"/>
      <c r="O12" s="16"/>
    </row>
    <row r="13" spans="2:17" x14ac:dyDescent="0.2">
      <c r="B13" s="1">
        <v>6095</v>
      </c>
      <c r="C13" t="str">
        <f>VLOOKUP(B13:B19,[1]LEDEN!A$1:E$65536,2,FALSE)</f>
        <v>COOLS Willy</v>
      </c>
      <c r="G13" t="str">
        <f>VLOOKUP(B13,[1]LEDEN!A$1:E$65536,3,FALSE)</f>
        <v>K.EBC</v>
      </c>
      <c r="I13" s="19">
        <v>160</v>
      </c>
      <c r="K13" s="20" t="s">
        <v>12</v>
      </c>
      <c r="L13" s="21"/>
      <c r="M13" s="20" t="s">
        <v>13</v>
      </c>
      <c r="N13" s="22"/>
      <c r="O13" s="23"/>
    </row>
    <row r="14" spans="2:17" x14ac:dyDescent="0.2">
      <c r="B14" s="1">
        <v>4560</v>
      </c>
      <c r="C14" t="str">
        <f>VLOOKUP(B14:B19,[1]LEDEN!A$1:E$65536,2,FALSE)</f>
        <v>STANDAERT Peter</v>
      </c>
      <c r="G14" t="str">
        <f>VLOOKUP(B14,[1]LEDEN!A$1:E$65536,3,FALSE)</f>
        <v>K.EBC</v>
      </c>
      <c r="I14" s="24">
        <v>160</v>
      </c>
      <c r="K14" s="22" t="s">
        <v>14</v>
      </c>
      <c r="L14" s="22"/>
      <c r="M14" s="22" t="s">
        <v>15</v>
      </c>
      <c r="N14" s="22"/>
      <c r="O14" s="24"/>
    </row>
    <row r="15" spans="2:17" x14ac:dyDescent="0.2">
      <c r="B15" s="1">
        <v>4942</v>
      </c>
      <c r="C15" t="str">
        <f>VLOOKUP(B15:B19,[1]LEDEN!A$1:E$65536,2,FALSE)</f>
        <v>BAETENS Mark</v>
      </c>
      <c r="G15" t="str">
        <f>VLOOKUP(B15,[1]LEDEN!A$1:E$65536,3,FALSE)</f>
        <v>BVG</v>
      </c>
      <c r="I15" s="24">
        <v>120</v>
      </c>
      <c r="K15" s="22" t="s">
        <v>16</v>
      </c>
      <c r="L15" s="22"/>
      <c r="M15" s="22" t="s">
        <v>17</v>
      </c>
      <c r="N15" s="22"/>
      <c r="O15" s="24"/>
    </row>
    <row r="16" spans="2:17" x14ac:dyDescent="0.2">
      <c r="B16" s="1">
        <v>4643</v>
      </c>
      <c r="C16" t="str">
        <f>VLOOKUP(B13:B19,[1]LEDEN!A$1:E$65536,2,FALSE)</f>
        <v>MESURE Freddy</v>
      </c>
      <c r="G16" t="str">
        <f>VLOOKUP(B16,[1]LEDEN!A$1:E$65536,3,FALSE)</f>
        <v>K.ME</v>
      </c>
      <c r="I16" s="41">
        <v>120</v>
      </c>
      <c r="K16" s="22" t="s">
        <v>18</v>
      </c>
      <c r="L16" s="22"/>
      <c r="M16" s="22"/>
      <c r="N16" s="22"/>
      <c r="O16" s="24"/>
    </row>
    <row r="17" spans="2:29" x14ac:dyDescent="0.2">
      <c r="I17" s="24"/>
      <c r="K17" s="22" t="s">
        <v>19</v>
      </c>
      <c r="L17" s="22"/>
      <c r="M17" s="22"/>
      <c r="N17" s="22"/>
      <c r="O17" s="25"/>
      <c r="T17" s="24"/>
      <c r="U17" s="22"/>
      <c r="V17" s="24"/>
      <c r="W17" s="22"/>
      <c r="X17" s="22"/>
      <c r="Y17" s="22"/>
      <c r="Z17" s="22"/>
      <c r="AA17" s="24"/>
      <c r="AB17" s="22"/>
      <c r="AC17" s="24"/>
    </row>
    <row r="18" spans="2:29" x14ac:dyDescent="0.2">
      <c r="I18" s="20"/>
      <c r="J18" s="20"/>
      <c r="K18" s="1"/>
      <c r="L18" s="20"/>
      <c r="M18" s="21"/>
      <c r="N18" s="20"/>
      <c r="O18" s="26"/>
      <c r="T18" s="24"/>
      <c r="U18" s="22"/>
      <c r="V18" s="24"/>
      <c r="W18" s="22"/>
      <c r="X18" s="22"/>
      <c r="Y18" s="22"/>
      <c r="Z18" s="22"/>
      <c r="AA18" s="24"/>
      <c r="AB18" s="22"/>
      <c r="AC18" s="24"/>
    </row>
    <row r="19" spans="2:29" x14ac:dyDescent="0.2">
      <c r="B19" s="16"/>
      <c r="C19" s="16"/>
      <c r="D19" s="16"/>
      <c r="E19" s="16"/>
      <c r="F19" s="16"/>
      <c r="G19" s="16"/>
      <c r="H19" s="45"/>
      <c r="I19" s="46"/>
      <c r="J19" s="46"/>
      <c r="K19" s="46"/>
      <c r="L19" s="45"/>
      <c r="M19" s="46"/>
      <c r="N19" s="46"/>
      <c r="O19" s="46"/>
      <c r="T19" s="24"/>
      <c r="U19" s="25"/>
      <c r="V19" s="25"/>
      <c r="W19" s="25"/>
      <c r="X19" s="25"/>
      <c r="Y19" s="25"/>
      <c r="Z19" s="25"/>
      <c r="AA19" s="24"/>
      <c r="AB19" s="25"/>
      <c r="AC19" s="25"/>
    </row>
    <row r="20" spans="2:29" x14ac:dyDescent="0.2">
      <c r="B20" s="27"/>
      <c r="C20" s="16"/>
      <c r="D20" s="17" t="s">
        <v>20</v>
      </c>
      <c r="E20" s="17"/>
      <c r="F20" s="17"/>
      <c r="G20" s="17" t="str">
        <f>VLOOKUP(Q20,[1]LEDEN!A$1:N$65536,5,FALSE)</f>
        <v>VAN MOL William</v>
      </c>
      <c r="H20" s="17"/>
      <c r="I20" s="17"/>
      <c r="J20" s="17"/>
      <c r="K20" s="17" t="s">
        <v>21</v>
      </c>
      <c r="L20" s="17"/>
      <c r="M20" s="17"/>
      <c r="N20" s="27"/>
      <c r="O20" s="27"/>
      <c r="Q20" s="11" t="s">
        <v>22</v>
      </c>
    </row>
    <row r="21" spans="2:29" x14ac:dyDescent="0.2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8"/>
      <c r="O21" s="28"/>
    </row>
    <row r="22" spans="2:29" x14ac:dyDescent="0.2">
      <c r="B22" s="2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27"/>
      <c r="O22" s="27"/>
    </row>
    <row r="23" spans="2:29" x14ac:dyDescent="0.2">
      <c r="B23" s="16" t="s">
        <v>23</v>
      </c>
      <c r="C23" s="16"/>
      <c r="D23" s="17" t="str">
        <f>VLOOKUP(Q23,[1]LEDEN!A$1:N$65536,2,FALSE)</f>
        <v>KBC ARGOS Westv.   Antwerpse stwg  550   9040  ST Amandsberg</v>
      </c>
      <c r="E23" s="17"/>
      <c r="F23" s="17"/>
      <c r="G23" s="17"/>
      <c r="H23" s="17"/>
      <c r="I23" s="17"/>
      <c r="J23" s="17"/>
      <c r="K23" s="17"/>
      <c r="L23" s="17"/>
      <c r="Q23" s="11" t="s">
        <v>24</v>
      </c>
    </row>
    <row r="24" spans="2:29" x14ac:dyDescent="0.2">
      <c r="B24" s="16"/>
      <c r="C24" s="16"/>
      <c r="D24" s="18" t="s">
        <v>25</v>
      </c>
      <c r="E24" s="18"/>
      <c r="F24" s="18"/>
      <c r="G24" s="18"/>
      <c r="H24" s="18"/>
      <c r="I24" s="18" t="s">
        <v>26</v>
      </c>
      <c r="J24" s="18"/>
      <c r="K24" s="18"/>
      <c r="L24" s="18"/>
      <c r="M24" s="17" t="str">
        <f>VLOOKUP(Q23,[1]LEDEN!A$1:N$65536,11,FALSE)</f>
        <v>tel : 09 / 228 19 38</v>
      </c>
      <c r="N24" s="17"/>
      <c r="O24" s="17"/>
    </row>
    <row r="25" spans="2:29" x14ac:dyDescent="0.2">
      <c r="I25" s="18"/>
      <c r="J25" s="18"/>
      <c r="K25" s="18"/>
      <c r="L25" s="18"/>
      <c r="M25" s="18"/>
      <c r="N25" s="16"/>
      <c r="O25" s="16"/>
    </row>
    <row r="26" spans="2:29" x14ac:dyDescent="0.2">
      <c r="B26" s="1">
        <v>6427</v>
      </c>
      <c r="C26" t="str">
        <f>VLOOKUP(B26:B32,[1]LEDEN!A$1:E$65536,2,FALSE)</f>
        <v>GORLEER Omer</v>
      </c>
      <c r="G26" t="str">
        <f>VLOOKUP(B26,[1]LEDEN!A$1:E$65536,3,FALSE)</f>
        <v>K.BCAW</v>
      </c>
      <c r="I26" s="19">
        <v>120</v>
      </c>
      <c r="K26" s="20" t="s">
        <v>12</v>
      </c>
      <c r="L26" s="21"/>
      <c r="M26" s="20" t="s">
        <v>13</v>
      </c>
      <c r="N26" s="22"/>
      <c r="O26" s="23"/>
    </row>
    <row r="27" spans="2:29" x14ac:dyDescent="0.2">
      <c r="B27" s="1">
        <v>4443</v>
      </c>
      <c r="C27" t="str">
        <f>VLOOKUP(B27:B32,[1]LEDEN!A$1:E$65536,2,FALSE)</f>
        <v>VERBEKEN Albert</v>
      </c>
      <c r="G27" t="str">
        <f>VLOOKUP(B27,[1]LEDEN!A$1:E$65536,3,FALSE)</f>
        <v>K.ME</v>
      </c>
      <c r="I27" s="24">
        <v>160</v>
      </c>
      <c r="K27" s="22" t="s">
        <v>14</v>
      </c>
      <c r="L27" s="22"/>
      <c r="M27" s="22" t="s">
        <v>15</v>
      </c>
      <c r="N27" s="22"/>
      <c r="O27" s="24"/>
    </row>
    <row r="28" spans="2:29" x14ac:dyDescent="0.2">
      <c r="B28" s="39">
        <v>4361</v>
      </c>
      <c r="C28" s="40" t="str">
        <f>VLOOKUP(B28:B32,[1]LEDEN!A$1:E$65536,2,FALSE)</f>
        <v>MANGELINCKX Nico</v>
      </c>
      <c r="D28" s="40"/>
      <c r="E28" s="40"/>
      <c r="F28" s="40"/>
      <c r="G28" s="40" t="str">
        <f>VLOOKUP(B28,[1]LEDEN!A$1:E$65536,3,FALSE)</f>
        <v>K.OH</v>
      </c>
      <c r="I28" s="42">
        <v>120</v>
      </c>
      <c r="K28" s="22" t="s">
        <v>16</v>
      </c>
      <c r="L28" s="22"/>
      <c r="M28" s="22" t="s">
        <v>17</v>
      </c>
      <c r="N28" s="22"/>
      <c r="O28" s="24"/>
    </row>
    <row r="29" spans="2:29" x14ac:dyDescent="0.2">
      <c r="B29" s="1">
        <v>8093</v>
      </c>
      <c r="C29" t="str">
        <f>VLOOKUP(B29:B33,[1]LEDEN!A$1:E$65536,2,FALSE)</f>
        <v>MATTHYS Karolien</v>
      </c>
      <c r="G29" t="str">
        <f>VLOOKUP(B29,[1]LEDEN!A$1:E$65536,3,FALSE)</f>
        <v>K.OH</v>
      </c>
      <c r="I29" s="24">
        <v>160</v>
      </c>
      <c r="K29" s="22" t="s">
        <v>18</v>
      </c>
      <c r="L29" s="22"/>
      <c r="M29" s="22"/>
      <c r="N29" s="22"/>
      <c r="O29" s="24"/>
    </row>
    <row r="30" spans="2:29" x14ac:dyDescent="0.2">
      <c r="I30" s="24"/>
      <c r="K30" s="22" t="s">
        <v>19</v>
      </c>
      <c r="L30" s="22"/>
      <c r="M30" s="22"/>
      <c r="N30" s="22"/>
      <c r="O30" s="25"/>
    </row>
    <row r="31" spans="2:29" x14ac:dyDescent="0.2">
      <c r="B31" s="1">
        <v>6927</v>
      </c>
      <c r="C31" t="str">
        <f>VLOOKUP(B31:B35,[1]LEDEN!A$1:E$65536,2,FALSE)</f>
        <v>DUJARDIN Luc</v>
      </c>
      <c r="G31" t="str">
        <f>VLOOKUP(B31,[1]LEDEN!A$1:E$65536,3,FALSE)</f>
        <v>BVG</v>
      </c>
      <c r="H31" s="43" t="s">
        <v>47</v>
      </c>
      <c r="J31" s="20"/>
      <c r="K31" s="1"/>
      <c r="L31" s="20"/>
      <c r="M31" s="21"/>
      <c r="N31" s="20"/>
      <c r="O31" s="26"/>
    </row>
    <row r="32" spans="2:29" ht="9" customHeight="1" x14ac:dyDescent="0.2">
      <c r="B32" s="16"/>
      <c r="C32" s="16"/>
      <c r="D32" s="16"/>
      <c r="E32" s="16"/>
      <c r="F32" s="16"/>
      <c r="G32" s="16"/>
      <c r="H32" s="45"/>
      <c r="I32" s="46"/>
      <c r="J32" s="46"/>
      <c r="K32" s="46"/>
      <c r="L32" s="45"/>
      <c r="M32" s="46"/>
      <c r="N32" s="46"/>
      <c r="O32" s="46"/>
    </row>
    <row r="33" spans="2:17" x14ac:dyDescent="0.2">
      <c r="B33" s="27"/>
      <c r="C33" s="16"/>
      <c r="D33" s="17" t="s">
        <v>20</v>
      </c>
      <c r="E33" s="17"/>
      <c r="F33" s="17"/>
      <c r="G33" s="17" t="str">
        <f>VLOOKUP(Q33,[1]LEDEN!A$1:N$65536,5,FALSE)</f>
        <v xml:space="preserve">DE FAUW Guy </v>
      </c>
      <c r="H33" s="17"/>
      <c r="I33" s="17"/>
      <c r="J33" s="17"/>
      <c r="K33" s="17" t="s">
        <v>21</v>
      </c>
      <c r="L33" s="17"/>
      <c r="M33" s="17"/>
      <c r="N33" s="27"/>
      <c r="O33" s="27"/>
      <c r="Q33" s="11" t="s">
        <v>27</v>
      </c>
    </row>
    <row r="34" spans="2:17" ht="9" customHeight="1" x14ac:dyDescent="0.2">
      <c r="B34" s="27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7"/>
      <c r="O34" s="27"/>
    </row>
    <row r="35" spans="2:17" x14ac:dyDescent="0.2">
      <c r="B35" s="27" t="s">
        <v>28</v>
      </c>
      <c r="C35" s="27"/>
      <c r="D35" s="27"/>
      <c r="E35" s="27" t="str">
        <f>VLOOKUP(Q7,[1]LEDEN!A$1:N$65536,5,FALSE)</f>
        <v>120/160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7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7" x14ac:dyDescent="0.2">
      <c r="B37" s="30" t="s">
        <v>29</v>
      </c>
      <c r="C37" s="30"/>
      <c r="D37" s="30"/>
      <c r="E37" s="30"/>
      <c r="F37" s="30"/>
      <c r="G37" s="30" t="s">
        <v>30</v>
      </c>
      <c r="H37" s="30"/>
      <c r="I37" s="30"/>
      <c r="J37" s="30"/>
      <c r="K37" s="30"/>
      <c r="L37" s="31"/>
      <c r="M37" s="31"/>
      <c r="N37" s="31"/>
      <c r="O37" s="31"/>
    </row>
    <row r="38" spans="2:17" ht="8.25" customHeight="1" x14ac:dyDescent="0.2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2:17" x14ac:dyDescent="0.2">
      <c r="B39" s="27"/>
      <c r="C39" s="27" t="s">
        <v>31</v>
      </c>
      <c r="D39" s="27"/>
      <c r="E39" s="27"/>
      <c r="F39" s="31" t="s">
        <v>32</v>
      </c>
      <c r="G39" s="31"/>
      <c r="H39" s="31"/>
      <c r="I39" s="31"/>
      <c r="J39" s="31"/>
      <c r="K39" s="31"/>
      <c r="L39" s="27"/>
      <c r="M39" s="27"/>
      <c r="N39" s="27"/>
      <c r="O39" s="27"/>
    </row>
    <row r="40" spans="2:17" x14ac:dyDescent="0.2">
      <c r="B40" s="27"/>
      <c r="C40" s="27"/>
      <c r="D40" s="27"/>
      <c r="E40" s="27"/>
      <c r="F40" s="31" t="s">
        <v>33</v>
      </c>
      <c r="G40" s="31"/>
      <c r="H40" s="31"/>
      <c r="I40" s="31"/>
      <c r="J40" s="31"/>
      <c r="K40" s="31"/>
      <c r="L40" s="27"/>
      <c r="M40" s="27"/>
      <c r="N40" s="27"/>
      <c r="O40" s="27"/>
    </row>
    <row r="41" spans="2:17" x14ac:dyDescent="0.2">
      <c r="B41" s="27"/>
      <c r="C41" s="27"/>
      <c r="D41" s="27"/>
      <c r="E41" s="27"/>
      <c r="F41" s="31" t="s">
        <v>34</v>
      </c>
      <c r="G41" s="31"/>
      <c r="H41" s="31"/>
      <c r="I41" s="31"/>
      <c r="J41" s="31"/>
      <c r="K41" s="31"/>
      <c r="L41" s="27"/>
      <c r="M41" s="27"/>
      <c r="N41" s="27"/>
      <c r="O41" s="27"/>
    </row>
    <row r="42" spans="2:17" x14ac:dyDescent="0.2">
      <c r="B42" s="27"/>
      <c r="C42" s="27"/>
      <c r="D42" s="27"/>
      <c r="E42" s="27"/>
      <c r="F42" s="56" t="s">
        <v>49</v>
      </c>
      <c r="G42" s="56"/>
      <c r="H42" s="56"/>
      <c r="I42" s="56"/>
      <c r="J42" s="56"/>
      <c r="K42" s="56"/>
      <c r="L42" s="57"/>
      <c r="M42" s="57"/>
      <c r="N42" s="57"/>
      <c r="O42" s="57"/>
    </row>
    <row r="43" spans="2:17" x14ac:dyDescent="0.2">
      <c r="B43" s="27"/>
      <c r="C43" s="27" t="s">
        <v>35</v>
      </c>
      <c r="D43" s="27"/>
      <c r="E43" s="27"/>
      <c r="F43" s="27"/>
      <c r="G43" s="27" t="s">
        <v>36</v>
      </c>
      <c r="I43" s="32" t="str">
        <f>VLOOKUP(Q7,[1]LEDEN!A$1:N$65536,7,FALSE)</f>
        <v>9,15/13,72</v>
      </c>
      <c r="J43" s="27"/>
      <c r="K43" s="33" t="s">
        <v>37</v>
      </c>
      <c r="M43" s="34" t="str">
        <f>VLOOKUP(Q7,[1]LEDEN!A$1:N$65536,11,FALSE)</f>
        <v>8,00/12,00</v>
      </c>
      <c r="N43" s="27"/>
      <c r="O43" s="27"/>
    </row>
    <row r="44" spans="2:17" x14ac:dyDescent="0.2">
      <c r="B44" s="27"/>
      <c r="C44" s="27" t="s">
        <v>38</v>
      </c>
      <c r="D44" s="27"/>
      <c r="E44" s="27"/>
      <c r="F44" s="27"/>
      <c r="G44" s="27" t="s">
        <v>36</v>
      </c>
      <c r="I44" s="32" t="str">
        <f>VLOOKUP(Q7,[1]LEDEN!A$1:N$65536,9,FALSE)</f>
        <v>13,71/20,57</v>
      </c>
      <c r="J44" s="27"/>
      <c r="K44" s="33" t="s">
        <v>37</v>
      </c>
      <c r="M44" s="34" t="str">
        <f>VLOOKUP(Q7,[1]LEDEN!A$1:N$65536,13,FALSE)</f>
        <v>11,99/17,99</v>
      </c>
      <c r="N44" s="27"/>
      <c r="O44" s="27"/>
    </row>
    <row r="45" spans="2:17" x14ac:dyDescent="0.2">
      <c r="B45" s="27"/>
      <c r="C45" s="27"/>
      <c r="D45" s="27"/>
      <c r="E45" s="27"/>
      <c r="F45" s="27"/>
      <c r="G45" s="27"/>
      <c r="H45" s="32"/>
      <c r="I45" s="27"/>
      <c r="J45" s="27"/>
      <c r="K45" s="16"/>
      <c r="L45" s="35"/>
      <c r="M45" s="27"/>
      <c r="N45" s="27"/>
      <c r="O45" s="27"/>
    </row>
    <row r="46" spans="2:17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7" x14ac:dyDescent="0.2">
      <c r="B47" s="27"/>
      <c r="C47" s="27" t="s">
        <v>39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7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2:15" x14ac:dyDescent="0.2">
      <c r="B49" s="27"/>
      <c r="C49" s="27" t="s">
        <v>40</v>
      </c>
      <c r="D49" s="27"/>
      <c r="E49" s="27"/>
      <c r="F49" s="27"/>
      <c r="G49" s="27"/>
      <c r="H49" s="27" t="s">
        <v>41</v>
      </c>
      <c r="I49" s="27"/>
      <c r="J49" s="27" t="s">
        <v>42</v>
      </c>
      <c r="K49" s="44" t="s">
        <v>48</v>
      </c>
      <c r="L49" s="27"/>
      <c r="M49" s="27">
        <v>2014</v>
      </c>
      <c r="N49" s="27"/>
      <c r="O49" s="27"/>
    </row>
    <row r="50" spans="2:15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x14ac:dyDescent="0.2">
      <c r="B51" s="27"/>
      <c r="C51" s="36" t="s">
        <v>43</v>
      </c>
      <c r="D51" s="36"/>
      <c r="E51" s="36"/>
      <c r="F51" s="36"/>
      <c r="G51" s="36"/>
      <c r="H51" s="36"/>
      <c r="I51" s="36"/>
      <c r="J51" s="36"/>
      <c r="K51" s="36"/>
      <c r="L51" s="27"/>
      <c r="M51" s="27"/>
      <c r="N51" s="27"/>
      <c r="O51" s="27"/>
    </row>
    <row r="52" spans="2:15" x14ac:dyDescent="0.2">
      <c r="B52" s="27"/>
      <c r="C52" s="16" t="s">
        <v>44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2:15" x14ac:dyDescent="0.2">
      <c r="B53" s="27"/>
      <c r="C53" s="16" t="s">
        <v>45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2:15" x14ac:dyDescent="0.2">
      <c r="B54" s="27"/>
      <c r="C54" s="37" t="s">
        <v>46</v>
      </c>
      <c r="D54" s="36"/>
      <c r="E54" s="36"/>
      <c r="F54" s="36"/>
      <c r="G54" s="36"/>
      <c r="H54" s="36"/>
      <c r="I54" s="36"/>
      <c r="J54" s="36"/>
      <c r="K54" s="27"/>
      <c r="L54" s="27"/>
      <c r="M54" s="27"/>
      <c r="N54" s="27"/>
      <c r="O54" s="27"/>
    </row>
    <row r="55" spans="2:15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6"/>
    </row>
    <row r="56" spans="2:15" ht="15.75" x14ac:dyDescent="0.25">
      <c r="C56" s="3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2014-10-14T07:36:35Z</dcterms:created>
  <dcterms:modified xsi:type="dcterms:W3CDTF">2014-10-24T08:08:05Z</dcterms:modified>
</cp:coreProperties>
</file>