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KADER KB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H42" i="1"/>
  <c r="L41" i="1"/>
  <c r="H41" i="1"/>
  <c r="E33" i="1"/>
  <c r="G31" i="1"/>
  <c r="G28" i="1"/>
  <c r="C28" i="1"/>
  <c r="G27" i="1"/>
  <c r="C27" i="1"/>
  <c r="G26" i="1"/>
  <c r="C26" i="1"/>
  <c r="G25" i="1"/>
  <c r="C25" i="1"/>
  <c r="M23" i="1"/>
  <c r="D22" i="1"/>
  <c r="G19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<sst xmlns="http://schemas.openxmlformats.org/spreadsheetml/2006/main" count="59" uniqueCount="46">
  <si>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</si>
  <si>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</si>
  <si>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</si>
  <si>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</si>
  <si>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</si>
  <si>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</si>
  <si>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5kak</t>
  </si>
  <si>
    <t xml:space="preserve">Poule 1 </t>
  </si>
  <si>
    <t>vg18</t>
  </si>
  <si>
    <t>wo. 29 okt. en 5 nov. 2014</t>
  </si>
  <si>
    <t>om 19u30</t>
  </si>
  <si>
    <t>Wedstrijdleiding :</t>
  </si>
  <si>
    <t>of afgevaardigde</t>
  </si>
  <si>
    <t>sb18</t>
  </si>
  <si>
    <t>Poule 2</t>
  </si>
  <si>
    <t>vg11</t>
  </si>
  <si>
    <t>wo. 12 en do. 13 nov. 2014</t>
  </si>
  <si>
    <t>sb11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</si>
  <si>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</si>
  <si>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</si>
  <si>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</si>
  <si>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</si>
  <si>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</si>
  <si>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</si>
  <si>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</si>
  <si>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</si>
  <si>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</si>
  <si>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</si>
  <si>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</si>
  <si>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</si>
  <si>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</si>
  <si>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</si>
  <si>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</si>
  <si>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 xml:space="preserve">26 okt. 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</si>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</sst>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/>
    <xf numFmtId="0" fontId="6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/>
    <xf numFmtId="0" fontId="1" fillId="0" borderId="0" xfId="0" quotePrefix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9" fillId="0" borderId="0" xfId="0" applyFont="1" applyFill="1" applyBorder="1"/>
    <xf numFmtId="2" fontId="10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5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47625</xdr:rowOff>
        </xdr:from>
        <xdr:to>
          <xdr:col>13</xdr:col>
          <xdr:colOff>142875</xdr:colOff>
          <xdr:row>54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5e%20ka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  <cell r="G875">
            <v>3.43</v>
          </cell>
          <cell r="I875">
            <v>5.71</v>
          </cell>
          <cell r="K875">
            <v>3</v>
          </cell>
          <cell r="M875">
            <v>4.99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4"/>
  <sheetViews>
    <sheetView tabSelected="1" workbookViewId="0">
      <selection activeCell="T30" sqref="T30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6" ht="12" customHeight="1" x14ac:dyDescent="0.2"/>
    <row r="2" spans="2:26" x14ac:dyDescent="0.2">
      <c r="B2" s="2"/>
      <c r="C2" s="3"/>
      <c r="D2" s="43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3"/>
      <c r="O2" s="4"/>
    </row>
    <row r="3" spans="2:26" x14ac:dyDescent="0.2">
      <c r="B3" s="5"/>
      <c r="C3" s="6"/>
      <c r="D3" s="44"/>
      <c r="E3" s="44"/>
      <c r="F3" s="44"/>
      <c r="G3" s="44"/>
      <c r="H3" s="44"/>
      <c r="I3" s="44"/>
      <c r="J3" s="44"/>
      <c r="K3" s="44"/>
      <c r="L3" s="44"/>
      <c r="M3" s="44"/>
      <c r="N3" s="6"/>
      <c r="O3" s="7"/>
    </row>
    <row r="4" spans="2:26" x14ac:dyDescent="0.2">
      <c r="B4" s="5"/>
      <c r="C4" s="6"/>
      <c r="D4" s="45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6"/>
      <c r="O4" s="7"/>
    </row>
    <row r="5" spans="2:26" x14ac:dyDescent="0.2">
      <c r="B5" s="5"/>
      <c r="C5" s="6"/>
      <c r="D5" s="46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6"/>
      <c r="O5" s="7"/>
    </row>
    <row r="6" spans="2:26" x14ac:dyDescent="0.2">
      <c r="B6" s="5"/>
      <c r="C6" s="6"/>
      <c r="D6" s="47" t="s">
        <v>3</v>
      </c>
      <c r="E6" s="47"/>
      <c r="F6" s="47"/>
      <c r="G6" s="47"/>
      <c r="H6" s="47"/>
      <c r="I6" s="48" t="s">
        <v>4</v>
      </c>
      <c r="J6" s="49"/>
      <c r="K6" s="49"/>
      <c r="L6" s="49"/>
      <c r="M6" s="49"/>
      <c r="N6" s="6"/>
      <c r="O6" s="7"/>
    </row>
    <row r="7" spans="2:26" x14ac:dyDescent="0.2">
      <c r="B7" s="8"/>
      <c r="C7" s="9"/>
      <c r="D7" s="50" t="s">
        <v>5</v>
      </c>
      <c r="E7" s="50"/>
      <c r="F7" s="50"/>
      <c r="G7" s="50"/>
      <c r="H7" s="50"/>
      <c r="I7" s="51" t="str">
        <f>VLOOKUP(Q7,[1]LEDEN!A$1:N$65536,2,FALSE)</f>
        <v>5e klasse kader 38/2</v>
      </c>
      <c r="J7" s="51"/>
      <c r="K7" s="51"/>
      <c r="L7" s="51"/>
      <c r="M7" s="51"/>
      <c r="N7" s="9"/>
      <c r="O7" s="10"/>
      <c r="Q7" s="11" t="s">
        <v>6</v>
      </c>
    </row>
    <row r="8" spans="2:26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26" ht="13.5" customHeight="1" x14ac:dyDescent="0.2"/>
    <row r="10" spans="2:26" x14ac:dyDescent="0.2">
      <c r="B10" s="15" t="s">
        <v>7</v>
      </c>
      <c r="C10" s="15"/>
      <c r="D10" s="16" t="str">
        <f>VLOOKUP(Q10,[1]LEDEN!A$1:N$65536,2,FALSE)</f>
        <v>K.BC. KRIJT OP TIJD MELLE    Tav. Agora  Kloosterstr. 2 Melle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  <c r="T10" s="17"/>
      <c r="U10" s="18"/>
      <c r="V10" s="18"/>
      <c r="W10" s="18"/>
      <c r="X10" s="18"/>
      <c r="Y10" s="18"/>
      <c r="Z10" s="18"/>
    </row>
    <row r="11" spans="2:26" x14ac:dyDescent="0.2">
      <c r="B11" s="15"/>
      <c r="C11" s="15"/>
      <c r="D11" s="19" t="s">
        <v>9</v>
      </c>
      <c r="E11" s="19"/>
      <c r="F11" s="19"/>
      <c r="G11" s="19"/>
      <c r="H11" s="19"/>
      <c r="I11" s="19" t="s">
        <v>10</v>
      </c>
      <c r="J11" s="19"/>
      <c r="K11" s="19"/>
      <c r="L11" s="19"/>
      <c r="M11" s="16" t="str">
        <f>VLOOKUP(Q10,[1]LEDEN!A$1:N$65536,11,FALSE)</f>
        <v>tel : 0497 / 13 38 89</v>
      </c>
      <c r="N11" s="16"/>
      <c r="O11" s="16"/>
      <c r="T11" s="17"/>
      <c r="U11" s="18"/>
      <c r="V11" s="18"/>
      <c r="W11" s="18"/>
      <c r="X11" s="18"/>
      <c r="Y11" s="18"/>
      <c r="Z11" s="18"/>
    </row>
    <row r="12" spans="2:26" x14ac:dyDescent="0.2"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6"/>
      <c r="N12" s="16"/>
      <c r="O12" s="16"/>
      <c r="T12" s="17"/>
      <c r="U12" s="18"/>
      <c r="V12" s="18"/>
      <c r="W12" s="18"/>
      <c r="X12" s="18"/>
      <c r="Y12" s="18"/>
      <c r="Z12" s="18"/>
    </row>
    <row r="13" spans="2:26" x14ac:dyDescent="0.2">
      <c r="B13" s="1">
        <v>8352</v>
      </c>
      <c r="C13" t="str">
        <f>VLOOKUP(B13:B18,[1]LEDEN!A$1:E$65536,2,FALSE)</f>
        <v>COSYNS Marc</v>
      </c>
      <c r="G13" t="str">
        <f>VLOOKUP(B13,[1]LEDEN!A$1:E$65536,3,FALSE)</f>
        <v>K.BCAW</v>
      </c>
      <c r="H13" s="19"/>
      <c r="I13" s="19"/>
      <c r="J13" s="19"/>
      <c r="K13" s="21" t="s">
        <v>38</v>
      </c>
      <c r="L13" s="40"/>
      <c r="M13" s="21" t="s">
        <v>39</v>
      </c>
      <c r="N13" s="24"/>
      <c r="O13" s="15"/>
      <c r="T13" s="17"/>
      <c r="U13" s="18"/>
      <c r="V13" s="18"/>
      <c r="W13" s="18"/>
      <c r="X13" s="18"/>
      <c r="Y13" s="18"/>
      <c r="Z13" s="18"/>
    </row>
    <row r="14" spans="2:26" x14ac:dyDescent="0.2">
      <c r="B14" s="1">
        <v>6713</v>
      </c>
      <c r="C14" t="str">
        <f>VLOOKUP(B14:B18,[1]LEDEN!A$1:E$65536,2,FALSE)</f>
        <v>VAN ACKER Johan</v>
      </c>
      <c r="G14" t="str">
        <f>VLOOKUP(B14,[1]LEDEN!A$1:E$65536,3,FALSE)</f>
        <v>BVG</v>
      </c>
      <c r="I14" s="20"/>
      <c r="J14" s="21"/>
      <c r="K14" s="24" t="s">
        <v>40</v>
      </c>
      <c r="L14" s="24"/>
      <c r="M14" s="24" t="s">
        <v>41</v>
      </c>
      <c r="N14" s="24"/>
      <c r="O14" s="22"/>
      <c r="T14" s="17"/>
      <c r="U14" s="18"/>
      <c r="V14" s="18"/>
      <c r="W14" s="18"/>
      <c r="X14" s="18"/>
      <c r="Y14" s="18"/>
      <c r="Z14" s="18"/>
    </row>
    <row r="15" spans="2:26" x14ac:dyDescent="0.2">
      <c r="B15" s="1">
        <v>9129</v>
      </c>
      <c r="C15" t="str">
        <f>VLOOKUP(B15:B18,[1]LEDEN!A$1:E$65536,2,FALSE)</f>
        <v>DE GRAAF Jackie</v>
      </c>
      <c r="G15" t="str">
        <f>VLOOKUP(B15,[1]LEDEN!A$1:E$65536,3,FALSE)</f>
        <v>KOTM</v>
      </c>
      <c r="I15" s="23"/>
      <c r="J15" s="24"/>
      <c r="K15" s="24" t="s">
        <v>42</v>
      </c>
      <c r="L15" s="24"/>
      <c r="M15" s="24" t="s">
        <v>43</v>
      </c>
      <c r="N15" s="24"/>
      <c r="O15" s="23"/>
      <c r="T15" s="17"/>
      <c r="U15" s="18"/>
      <c r="V15" s="18"/>
      <c r="W15" s="18"/>
      <c r="X15" s="18"/>
      <c r="Y15" s="18"/>
      <c r="Z15" s="18"/>
    </row>
    <row r="16" spans="2:26" x14ac:dyDescent="0.2">
      <c r="B16" s="1">
        <v>4845</v>
      </c>
      <c r="C16" t="str">
        <f>VLOOKUP(B16:B18,[1]LEDEN!A$1:E$65536,2,FALSE)</f>
        <v>STEVENS Patrick</v>
      </c>
      <c r="G16" t="str">
        <f>VLOOKUP(B16,[1]LEDEN!A$1:E$65536,3,FALSE)</f>
        <v>KAS</v>
      </c>
      <c r="I16" s="23"/>
      <c r="J16" s="24"/>
      <c r="K16" s="24" t="s">
        <v>44</v>
      </c>
      <c r="L16" s="24"/>
      <c r="M16" s="24"/>
      <c r="N16" s="24"/>
      <c r="O16" s="23"/>
      <c r="T16" s="18"/>
      <c r="U16" s="18"/>
      <c r="V16" s="18"/>
      <c r="W16" s="18"/>
      <c r="X16" s="18"/>
      <c r="Y16" s="18"/>
      <c r="Z16" s="18"/>
    </row>
    <row r="17" spans="2:29" x14ac:dyDescent="0.2">
      <c r="I17" s="23"/>
      <c r="J17" s="24"/>
      <c r="K17" s="24" t="s">
        <v>45</v>
      </c>
      <c r="L17" s="24"/>
      <c r="M17" s="24"/>
      <c r="N17" s="24"/>
      <c r="O17" s="23"/>
      <c r="T17" s="18"/>
      <c r="U17" s="18"/>
      <c r="V17" s="25"/>
      <c r="W17" s="18"/>
      <c r="X17" s="18"/>
      <c r="Y17" s="18"/>
      <c r="Z17" s="18"/>
    </row>
    <row r="18" spans="2:29" ht="7.5" customHeight="1" x14ac:dyDescent="0.2">
      <c r="B18" s="15"/>
      <c r="C18" s="15"/>
      <c r="D18" s="15"/>
      <c r="E18" s="15"/>
      <c r="F18" s="15"/>
      <c r="G18" s="15"/>
      <c r="H18" s="41"/>
      <c r="I18" s="42"/>
      <c r="J18" s="42"/>
      <c r="K18" s="42"/>
      <c r="L18" s="41"/>
      <c r="M18" s="42"/>
      <c r="N18" s="42"/>
      <c r="O18" s="42"/>
      <c r="T18" s="18"/>
      <c r="U18" s="18"/>
      <c r="V18" s="18"/>
      <c r="W18" s="18"/>
      <c r="X18" s="18"/>
      <c r="Y18" s="18"/>
      <c r="Z18" s="18"/>
      <c r="AA18" s="23"/>
      <c r="AB18" s="26"/>
      <c r="AC18" s="26"/>
    </row>
    <row r="19" spans="2:29" x14ac:dyDescent="0.2">
      <c r="B19" s="27"/>
      <c r="C19" s="15"/>
      <c r="D19" s="16" t="s">
        <v>11</v>
      </c>
      <c r="E19" s="16"/>
      <c r="F19" s="16"/>
      <c r="G19" s="16" t="str">
        <f>VLOOKUP(Q19,[1]LEDEN!A$1:N$65536,5,FALSE)</f>
        <v>JANSSENS Marcel</v>
      </c>
      <c r="H19" s="16"/>
      <c r="I19" s="16"/>
      <c r="J19" s="16"/>
      <c r="K19" s="16" t="s">
        <v>12</v>
      </c>
      <c r="L19" s="16"/>
      <c r="M19" s="16"/>
      <c r="N19" s="27"/>
      <c r="O19" s="27"/>
      <c r="Q19" s="11" t="s">
        <v>13</v>
      </c>
      <c r="T19" s="18"/>
      <c r="U19" s="18"/>
      <c r="V19" s="18"/>
      <c r="W19" s="18"/>
      <c r="X19" s="18"/>
      <c r="Y19" s="18"/>
      <c r="Z19" s="18"/>
    </row>
    <row r="20" spans="2:29" x14ac:dyDescent="0.2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8"/>
      <c r="O20" s="28"/>
      <c r="T20" s="18"/>
      <c r="U20" s="18"/>
      <c r="V20" s="25"/>
      <c r="W20" s="18"/>
      <c r="X20" s="18"/>
      <c r="Y20" s="18"/>
      <c r="Z20" s="18"/>
    </row>
    <row r="21" spans="2:29" x14ac:dyDescent="0.2">
      <c r="B21" s="27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7"/>
      <c r="O21" s="27"/>
      <c r="T21" s="18"/>
      <c r="U21" s="18"/>
      <c r="V21" s="18"/>
      <c r="W21" s="18"/>
      <c r="X21" s="18"/>
      <c r="Y21" s="18"/>
      <c r="Z21" s="18"/>
    </row>
    <row r="22" spans="2:29" x14ac:dyDescent="0.2">
      <c r="B22" s="15" t="s">
        <v>14</v>
      </c>
      <c r="C22" s="15"/>
      <c r="D22" s="16" t="str">
        <f>VLOOKUP(Q22,[1]LEDEN!A$1:N$65536,2,FALSE)</f>
        <v>KBC ARGOS Westv.   Antwerpse stwg  550   9040  ST Amandsberg</v>
      </c>
      <c r="E22" s="16"/>
      <c r="F22" s="16"/>
      <c r="G22" s="16"/>
      <c r="H22" s="16"/>
      <c r="I22" s="16"/>
      <c r="J22" s="16"/>
      <c r="K22" s="16"/>
      <c r="L22" s="16"/>
      <c r="Q22" s="11" t="s">
        <v>15</v>
      </c>
    </row>
    <row r="23" spans="2:29" x14ac:dyDescent="0.2">
      <c r="B23" s="15"/>
      <c r="C23" s="15"/>
      <c r="D23" s="19" t="s">
        <v>16</v>
      </c>
      <c r="E23" s="19"/>
      <c r="F23" s="19"/>
      <c r="G23" s="19"/>
      <c r="H23" s="19"/>
      <c r="I23" s="19" t="s">
        <v>10</v>
      </c>
      <c r="J23" s="19"/>
      <c r="K23" s="19"/>
      <c r="L23" s="19"/>
      <c r="M23" s="16" t="str">
        <f>VLOOKUP(Q22,[1]LEDEN!A$1:N$65536,11,FALSE)</f>
        <v>tel : 09 / 228 19 38</v>
      </c>
      <c r="N23" s="16"/>
      <c r="O23" s="16"/>
    </row>
    <row r="24" spans="2:29" x14ac:dyDescent="0.2">
      <c r="B24" s="15"/>
      <c r="C24" s="15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5"/>
      <c r="O24" s="15"/>
    </row>
    <row r="25" spans="2:29" x14ac:dyDescent="0.2">
      <c r="B25" s="1">
        <v>4496</v>
      </c>
      <c r="C25" t="str">
        <f>VLOOKUP(B25:B30,[1]LEDEN!A$1:E$65536,2,FALSE)</f>
        <v>VAN HANEGEM Izaak</v>
      </c>
      <c r="G25" t="str">
        <f>VLOOKUP(B25,[1]LEDEN!A$1:E$65536,3,FALSE)</f>
        <v>BVG</v>
      </c>
      <c r="I25" s="20"/>
      <c r="J25" s="21"/>
      <c r="K25" s="21" t="s">
        <v>38</v>
      </c>
      <c r="L25" s="40"/>
      <c r="M25" s="21" t="s">
        <v>39</v>
      </c>
      <c r="N25" s="24"/>
      <c r="O25" s="22"/>
    </row>
    <row r="26" spans="2:29" x14ac:dyDescent="0.2">
      <c r="B26" s="1">
        <v>7698</v>
      </c>
      <c r="C26" t="str">
        <f>VLOOKUP(B26:B30,[1]LEDEN!A$1:E$65536,2,FALSE)</f>
        <v>VAN FLETEREN Piet</v>
      </c>
      <c r="G26" t="str">
        <f>VLOOKUP(B26,[1]LEDEN!A$1:E$65536,3,FALSE)</f>
        <v>K.BCAW</v>
      </c>
      <c r="I26" s="23"/>
      <c r="J26" s="24"/>
      <c r="K26" s="24" t="s">
        <v>40</v>
      </c>
      <c r="L26" s="24"/>
      <c r="M26" s="24" t="s">
        <v>41</v>
      </c>
      <c r="N26" s="24"/>
      <c r="O26" s="23"/>
    </row>
    <row r="27" spans="2:29" x14ac:dyDescent="0.2">
      <c r="B27" s="1">
        <v>4617</v>
      </c>
      <c r="C27" t="str">
        <f>VLOOKUP(B27:B30,[1]LEDEN!A$1:E$65536,2,FALSE)</f>
        <v>JANSSENS Marcel</v>
      </c>
      <c r="G27" t="str">
        <f>VLOOKUP(B27,[1]LEDEN!A$1:E$65536,3,FALSE)</f>
        <v>KOTM</v>
      </c>
      <c r="I27" s="23"/>
      <c r="J27" s="24"/>
      <c r="K27" s="24" t="s">
        <v>42</v>
      </c>
      <c r="L27" s="24"/>
      <c r="M27" s="24" t="s">
        <v>43</v>
      </c>
      <c r="N27" s="24"/>
      <c r="O27" s="23"/>
    </row>
    <row r="28" spans="2:29" x14ac:dyDescent="0.2">
      <c r="B28" s="1">
        <v>4435</v>
      </c>
      <c r="C28" t="str">
        <f>VLOOKUP(B28:B30,[1]LEDEN!A$1:E$65536,2,FALSE)</f>
        <v>HERREMAN Roger</v>
      </c>
      <c r="G28" t="str">
        <f>VLOOKUP(B28,[1]LEDEN!A$1:E$65536,3,FALSE)</f>
        <v>UN</v>
      </c>
      <c r="I28" s="23"/>
      <c r="J28" s="24"/>
      <c r="K28" s="24" t="s">
        <v>44</v>
      </c>
      <c r="L28" s="24"/>
      <c r="M28" s="24"/>
      <c r="N28" s="24"/>
      <c r="O28" s="23"/>
    </row>
    <row r="29" spans="2:29" x14ac:dyDescent="0.2">
      <c r="I29" s="23"/>
      <c r="J29" s="24"/>
      <c r="K29" s="24" t="s">
        <v>45</v>
      </c>
      <c r="L29" s="24"/>
      <c r="M29" s="24"/>
      <c r="N29" s="24"/>
      <c r="O29" s="23"/>
    </row>
    <row r="30" spans="2:29" ht="9" customHeight="1" x14ac:dyDescent="0.2">
      <c r="B30" s="15"/>
      <c r="C30" s="15"/>
      <c r="D30" s="15"/>
      <c r="E30" s="15"/>
      <c r="F30" s="15"/>
      <c r="G30" s="15"/>
      <c r="H30" s="41"/>
      <c r="I30" s="42"/>
      <c r="J30" s="42"/>
      <c r="K30" s="42"/>
      <c r="L30" s="41"/>
      <c r="M30" s="42"/>
      <c r="N30" s="42"/>
      <c r="O30" s="42"/>
    </row>
    <row r="31" spans="2:29" x14ac:dyDescent="0.2">
      <c r="B31" s="27"/>
      <c r="C31" s="15"/>
      <c r="D31" s="16" t="s">
        <v>11</v>
      </c>
      <c r="E31" s="16"/>
      <c r="F31" s="16"/>
      <c r="G31" s="16" t="str">
        <f>VLOOKUP(Q31,[1]LEDEN!A$1:N$65536,5,FALSE)</f>
        <v xml:space="preserve">DE FAUW Guy </v>
      </c>
      <c r="H31" s="16"/>
      <c r="I31" s="16"/>
      <c r="J31" s="16"/>
      <c r="K31" s="16" t="s">
        <v>12</v>
      </c>
      <c r="L31" s="16"/>
      <c r="M31" s="16"/>
      <c r="N31" s="27"/>
      <c r="O31" s="27"/>
      <c r="Q31" s="11" t="s">
        <v>17</v>
      </c>
    </row>
    <row r="32" spans="2:29" ht="9" customHeight="1" x14ac:dyDescent="0.2">
      <c r="B32" s="27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7"/>
      <c r="O32" s="27"/>
    </row>
    <row r="33" spans="2:15" x14ac:dyDescent="0.2">
      <c r="B33" s="27" t="s">
        <v>18</v>
      </c>
      <c r="C33" s="27"/>
      <c r="D33" s="27"/>
      <c r="E33" s="27">
        <f>VLOOKUP(Q7,[1]LEDEN!A$1:N$65536,5,FALSE)</f>
        <v>60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x14ac:dyDescent="0.2">
      <c r="B35" s="30" t="s">
        <v>19</v>
      </c>
      <c r="C35" s="30"/>
      <c r="D35" s="30"/>
      <c r="E35" s="30"/>
      <c r="F35" s="30"/>
      <c r="G35" s="30" t="s">
        <v>20</v>
      </c>
      <c r="H35" s="30"/>
      <c r="I35" s="30"/>
      <c r="J35" s="30"/>
      <c r="K35" s="30"/>
      <c r="L35" s="31"/>
      <c r="M35" s="31"/>
      <c r="N35" s="31"/>
      <c r="O35" s="31"/>
    </row>
    <row r="36" spans="2:15" ht="8.25" customHeigh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2:15" x14ac:dyDescent="0.2">
      <c r="B37" s="27"/>
      <c r="C37" s="27" t="s">
        <v>21</v>
      </c>
      <c r="D37" s="27"/>
      <c r="E37" s="27"/>
      <c r="F37" s="31" t="s">
        <v>22</v>
      </c>
      <c r="G37" s="31"/>
      <c r="H37" s="31"/>
      <c r="I37" s="31"/>
      <c r="J37" s="31"/>
      <c r="K37" s="31"/>
      <c r="L37" s="27"/>
      <c r="M37" s="27"/>
      <c r="N37" s="27"/>
      <c r="O37" s="27"/>
    </row>
    <row r="38" spans="2:15" x14ac:dyDescent="0.2">
      <c r="B38" s="27"/>
      <c r="C38" s="27"/>
      <c r="D38" s="27"/>
      <c r="E38" s="27"/>
      <c r="F38" s="31" t="s">
        <v>23</v>
      </c>
      <c r="G38" s="31"/>
      <c r="H38" s="31"/>
      <c r="I38" s="31"/>
      <c r="J38" s="31"/>
      <c r="K38" s="31"/>
      <c r="L38" s="27"/>
      <c r="M38" s="27"/>
      <c r="N38" s="27"/>
      <c r="O38" s="27"/>
    </row>
    <row r="39" spans="2:15" x14ac:dyDescent="0.2">
      <c r="B39" s="27"/>
      <c r="C39" s="27"/>
      <c r="D39" s="27"/>
      <c r="E39" s="27"/>
      <c r="F39" s="31" t="s">
        <v>24</v>
      </c>
      <c r="G39" s="31"/>
      <c r="H39" s="31"/>
      <c r="I39" s="31"/>
      <c r="J39" s="31"/>
      <c r="K39" s="31"/>
      <c r="L39" s="27"/>
      <c r="M39" s="27"/>
      <c r="N39" s="27"/>
      <c r="O39" s="27"/>
    </row>
    <row r="40" spans="2:15" x14ac:dyDescent="0.2">
      <c r="B40" s="27"/>
      <c r="C40" s="27"/>
      <c r="D40" s="27"/>
      <c r="E40" s="27"/>
      <c r="F40" s="31"/>
      <c r="G40" s="31"/>
      <c r="H40" s="31"/>
      <c r="I40" s="31"/>
      <c r="J40" s="31"/>
      <c r="K40" s="31"/>
      <c r="L40" s="27"/>
      <c r="M40" s="27"/>
      <c r="N40" s="27"/>
      <c r="O40" s="27"/>
    </row>
    <row r="41" spans="2:15" x14ac:dyDescent="0.2">
      <c r="B41" s="27"/>
      <c r="C41" s="27" t="s">
        <v>25</v>
      </c>
      <c r="D41" s="27"/>
      <c r="E41" s="27"/>
      <c r="F41" s="27"/>
      <c r="G41" s="27" t="s">
        <v>26</v>
      </c>
      <c r="H41" s="32">
        <f>VLOOKUP(Q7,[1]LEDEN!A$1:N$65536,7,FALSE)</f>
        <v>3.43</v>
      </c>
      <c r="I41" s="27"/>
      <c r="J41" s="27"/>
      <c r="K41" s="33" t="s">
        <v>27</v>
      </c>
      <c r="L41" s="34">
        <f>VLOOKUP(Q7,[1]LEDEN!A$1:N$65536,11,FALSE)</f>
        <v>3</v>
      </c>
      <c r="M41" s="27"/>
      <c r="N41" s="27"/>
      <c r="O41" s="27"/>
    </row>
    <row r="42" spans="2:15" x14ac:dyDescent="0.2">
      <c r="B42" s="27"/>
      <c r="C42" s="27" t="s">
        <v>28</v>
      </c>
      <c r="D42" s="27"/>
      <c r="E42" s="27"/>
      <c r="F42" s="27"/>
      <c r="G42" s="27" t="s">
        <v>26</v>
      </c>
      <c r="H42" s="32">
        <f>VLOOKUP(Q7,[1]LEDEN!A$1:N$65536,9,FALSE)</f>
        <v>5.71</v>
      </c>
      <c r="I42" s="27"/>
      <c r="J42" s="27"/>
      <c r="K42" s="33" t="s">
        <v>27</v>
      </c>
      <c r="L42" s="34">
        <f>VLOOKUP(Q7,[1]LEDEN!A$1:N$65536,13,FALSE)</f>
        <v>4.99</v>
      </c>
      <c r="M42" s="27"/>
      <c r="N42" s="27"/>
      <c r="O42" s="27"/>
    </row>
    <row r="43" spans="2:15" x14ac:dyDescent="0.2">
      <c r="B43" s="27"/>
      <c r="C43" s="27"/>
      <c r="D43" s="27"/>
      <c r="E43" s="27"/>
      <c r="F43" s="27"/>
      <c r="G43" s="27"/>
      <c r="H43" s="32"/>
      <c r="I43" s="27"/>
      <c r="J43" s="27"/>
      <c r="K43" s="15"/>
      <c r="L43" s="35"/>
      <c r="M43" s="27"/>
      <c r="N43" s="27"/>
      <c r="O43" s="27"/>
    </row>
    <row r="44" spans="2:15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2:15" x14ac:dyDescent="0.2">
      <c r="B45" s="27"/>
      <c r="C45" s="27" t="s">
        <v>29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2:1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5" x14ac:dyDescent="0.2">
      <c r="B47" s="27"/>
      <c r="C47" s="27" t="s">
        <v>30</v>
      </c>
      <c r="D47" s="27"/>
      <c r="E47" s="27"/>
      <c r="F47" s="27"/>
      <c r="G47" s="27"/>
      <c r="H47" s="27" t="s">
        <v>31</v>
      </c>
      <c r="I47" s="27"/>
      <c r="J47" s="27" t="s">
        <v>32</v>
      </c>
      <c r="K47" s="36" t="s">
        <v>33</v>
      </c>
      <c r="L47" s="27"/>
      <c r="M47" s="27">
        <v>2014</v>
      </c>
      <c r="N47" s="27"/>
      <c r="O47" s="27"/>
    </row>
    <row r="48" spans="2:15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x14ac:dyDescent="0.2">
      <c r="B49" s="27"/>
      <c r="C49" s="37" t="s">
        <v>34</v>
      </c>
      <c r="D49" s="37"/>
      <c r="E49" s="37"/>
      <c r="F49" s="37"/>
      <c r="G49" s="37"/>
      <c r="H49" s="37"/>
      <c r="I49" s="37"/>
      <c r="J49" s="37"/>
      <c r="K49" s="37"/>
      <c r="L49" s="27"/>
      <c r="M49" s="27"/>
      <c r="N49" s="27"/>
      <c r="O49" s="27"/>
    </row>
    <row r="50" spans="2:15" x14ac:dyDescent="0.2">
      <c r="B50" s="27"/>
      <c r="C50" s="15" t="s">
        <v>35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x14ac:dyDescent="0.2">
      <c r="B51" s="27"/>
      <c r="C51" s="15" t="s">
        <v>36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x14ac:dyDescent="0.2">
      <c r="B52" s="27"/>
      <c r="C52" s="38" t="s">
        <v>37</v>
      </c>
      <c r="D52" s="37"/>
      <c r="E52" s="37"/>
      <c r="F52" s="37"/>
      <c r="G52" s="37"/>
      <c r="H52" s="37"/>
      <c r="I52" s="37"/>
      <c r="J52" s="37"/>
      <c r="K52" s="27"/>
      <c r="L52" s="27"/>
      <c r="M52" s="27"/>
      <c r="N52" s="27"/>
      <c r="O52" s="27"/>
    </row>
    <row r="53" spans="2:15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6"/>
    </row>
    <row r="54" spans="2:15" ht="15.75" x14ac:dyDescent="0.25">
      <c r="C54" s="3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</sheetData>
  <mergeCells count="11">
    <mergeCell ref="H18:K18"/>
    <mergeCell ref="L18:O18"/>
    <mergeCell ref="H30:K30"/>
    <mergeCell ref="L30:O30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53</xdr:row>
                <xdr:rowOff>47625</xdr:rowOff>
              </from>
              <to>
                <xdr:col>13</xdr:col>
                <xdr:colOff>142875</xdr:colOff>
                <xdr:row>54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2014-10-26T17:27:39Z</cp:lastPrinted>
  <dcterms:created xsi:type="dcterms:W3CDTF">2014-10-26T17:11:45Z</dcterms:created>
  <dcterms:modified xsi:type="dcterms:W3CDTF">2014-10-26T17:32:49Z</dcterms:modified>
</cp:coreProperties>
</file>