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KADER KB\"/>
    </mc:Choice>
  </mc:AlternateContent>
  <bookViews>
    <workbookView xWindow="0" yWindow="0" windowWidth="20490" windowHeight="7155"/>
  </bookViews>
  <sheets>
    <sheet name="DF 5e ka kb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I69" i="1"/>
  <c r="G69" i="1"/>
  <c r="F69" i="1"/>
  <c r="H68" i="1"/>
  <c r="J68" i="1" s="1"/>
  <c r="C68" i="1"/>
  <c r="H67" i="1"/>
  <c r="J67" i="1" s="1"/>
  <c r="C67" i="1"/>
  <c r="H66" i="1"/>
  <c r="J66" i="1" s="1"/>
  <c r="C66" i="1"/>
  <c r="J65" i="1"/>
  <c r="H65" i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H56" i="1"/>
  <c r="J56" i="1" s="1"/>
  <c r="C56" i="1"/>
  <c r="J55" i="1"/>
  <c r="H55" i="1"/>
  <c r="C55" i="1"/>
  <c r="H54" i="1"/>
  <c r="J54" i="1" s="1"/>
  <c r="C54" i="1"/>
  <c r="H53" i="1"/>
  <c r="J53" i="1" s="1"/>
  <c r="C53" i="1"/>
  <c r="G50" i="1"/>
  <c r="B50" i="1"/>
  <c r="K47" i="1"/>
  <c r="I47" i="1"/>
  <c r="G47" i="1"/>
  <c r="F47" i="1"/>
  <c r="H46" i="1"/>
  <c r="J46" i="1" s="1"/>
  <c r="C46" i="1"/>
  <c r="J45" i="1"/>
  <c r="H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G25" i="1"/>
  <c r="F25" i="1"/>
  <c r="J24" i="1"/>
  <c r="H24" i="1"/>
  <c r="C24" i="1"/>
  <c r="J23" i="1"/>
  <c r="H23" i="1"/>
  <c r="H25" i="1" s="1"/>
  <c r="J25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47" i="1" l="1"/>
  <c r="J47" i="1" s="1"/>
  <c r="H69" i="1"/>
  <c r="J69" i="1" s="1"/>
  <c r="H58" i="1"/>
  <c r="J58" i="1" s="1"/>
  <c r="H14" i="1"/>
  <c r="J14" i="1" s="1"/>
  <c r="J33" i="1"/>
</calcChain>
</file>

<file path=xl/sharedStrings.xml><?xml version="1.0" encoding="utf-8"?>
<sst xmlns="http://schemas.openxmlformats.org/spreadsheetml/2006/main" count="69" uniqueCount="24">
  <si>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</si>
  <si>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</si>
  <si>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</si>
  <si>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</si>
  <si>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KADER</t>
  </si>
  <si>
    <t xml:space="preserve">        KLEIN</t>
  </si>
  <si>
    <t>datum:</t>
  </si>
  <si>
    <t>12 dec. 2014</t>
  </si>
  <si>
    <t>Lokaal:</t>
  </si>
  <si>
    <t>BILJARTVRIENDEN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</si>
  <si>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</si>
  <si>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</si>
  <si>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</si>
  <si>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</si>
  <si>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</si>
  <si>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</si>
  <si>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</si>
  <si>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</si>
  <si>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</si>
  <si>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</si>
  <si>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</si>
  <si>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13 dec. 2014</t>
  </si>
  <si>
    <t xml:space="preserve">DSB : </t>
  </si>
  <si>
    <t>Meuleman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</si>
</sst>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1" fillId="0" borderId="10" xfId="0" applyFont="1" applyBorder="1"/>
    <xf numFmtId="2" fontId="11" fillId="0" borderId="10" xfId="0" applyNumberFormat="1" applyFont="1" applyBorder="1"/>
    <xf numFmtId="0" fontId="6" fillId="0" borderId="0" xfId="0" applyFont="1"/>
    <xf numFmtId="0" fontId="10" fillId="0" borderId="14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5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workbookViewId="0">
      <selection activeCell="T25" sqref="T25"/>
    </sheetView>
  </sheetViews>
  <sheetFormatPr defaultRowHeight="12.75" x14ac:dyDescent="0.2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48" t="s">
        <v>7</v>
      </c>
      <c r="D3" s="48"/>
      <c r="E3" s="11" t="s">
        <v>8</v>
      </c>
      <c r="F3" s="49" t="s">
        <v>9</v>
      </c>
      <c r="G3" s="49"/>
      <c r="H3" s="49"/>
      <c r="I3" s="49"/>
      <c r="J3" s="12" t="s">
        <v>10</v>
      </c>
      <c r="K3" s="50" t="s">
        <v>11</v>
      </c>
      <c r="L3" s="50"/>
      <c r="M3" s="51"/>
    </row>
    <row r="4" spans="1:14" ht="3.75" customHeight="1" x14ac:dyDescent="0.2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"/>
    <row r="6" spans="1:14" x14ac:dyDescent="0.2">
      <c r="A6" s="18" t="s">
        <v>12</v>
      </c>
      <c r="B6" s="19" t="str">
        <f>VLOOKUP(L6,[2]LEDEN!A$1:E$65536,2,FALSE)</f>
        <v>VAN ACKER Johan</v>
      </c>
      <c r="C6" s="18"/>
      <c r="D6" s="18"/>
      <c r="E6" s="18"/>
      <c r="F6" s="18" t="s">
        <v>13</v>
      </c>
      <c r="G6" s="20" t="str">
        <f>VLOOKUP(L6,[2]LEDEN!A$1:E$65536,3,FALSE)</f>
        <v>BvG</v>
      </c>
      <c r="H6" s="20"/>
      <c r="I6" s="18"/>
      <c r="J6" s="18"/>
      <c r="K6" s="18"/>
      <c r="L6" s="21">
        <v>6713</v>
      </c>
    </row>
    <row r="7" spans="1:14" ht="6" customHeight="1" x14ac:dyDescent="0.2"/>
    <row r="8" spans="1:14" x14ac:dyDescent="0.2">
      <c r="F8" s="22" t="s">
        <v>14</v>
      </c>
      <c r="G8" s="23" t="s">
        <v>15</v>
      </c>
      <c r="H8" s="23">
        <v>2.2999999999999998</v>
      </c>
      <c r="I8" s="24" t="s">
        <v>16</v>
      </c>
      <c r="J8" s="25" t="s">
        <v>17</v>
      </c>
      <c r="K8" s="23" t="s">
        <v>18</v>
      </c>
      <c r="L8" s="23" t="s">
        <v>19</v>
      </c>
    </row>
    <row r="9" spans="1:14" ht="15" customHeight="1" x14ac:dyDescent="0.2">
      <c r="B9" s="26">
        <v>1</v>
      </c>
      <c r="C9" s="27" t="str">
        <f>VLOOKUP(N9,[2]LEDEN!A$1:E$65536,2,FALSE)</f>
        <v>VAN HANEGEM Izaak</v>
      </c>
      <c r="D9" s="28"/>
      <c r="E9" s="28"/>
      <c r="F9" s="26">
        <v>2</v>
      </c>
      <c r="G9" s="26"/>
      <c r="H9" s="26">
        <v>60</v>
      </c>
      <c r="I9" s="26">
        <v>13</v>
      </c>
      <c r="J9" s="29">
        <f t="shared" ref="J9:J14" si="0">ROUNDDOWN(H9/I9,2)</f>
        <v>4.6100000000000003</v>
      </c>
      <c r="K9" s="26">
        <v>21</v>
      </c>
      <c r="L9" s="30"/>
      <c r="N9">
        <v>4496</v>
      </c>
    </row>
    <row r="10" spans="1:14" ht="15" customHeight="1" x14ac:dyDescent="0.2">
      <c r="B10" s="26">
        <v>2</v>
      </c>
      <c r="C10" s="27" t="str">
        <f>VLOOKUP(N10,[2]LEDEN!A$1:E$65536,2,FALSE)</f>
        <v>JANSSENS Marcel</v>
      </c>
      <c r="D10" s="28"/>
      <c r="E10" s="28"/>
      <c r="F10" s="26">
        <v>2</v>
      </c>
      <c r="G10" s="26"/>
      <c r="H10" s="26">
        <v>60</v>
      </c>
      <c r="I10" s="26">
        <v>8</v>
      </c>
      <c r="J10" s="29">
        <f t="shared" si="0"/>
        <v>7.5</v>
      </c>
      <c r="K10" s="26">
        <v>21</v>
      </c>
      <c r="L10" s="44">
        <v>1</v>
      </c>
      <c r="N10">
        <v>4617</v>
      </c>
    </row>
    <row r="11" spans="1:14" ht="15" customHeight="1" x14ac:dyDescent="0.2">
      <c r="B11" s="26">
        <v>3</v>
      </c>
      <c r="C11" s="27" t="str">
        <f>VLOOKUP(N11,[2]LEDEN!A$1:E$65536,2,FALSE)</f>
        <v>DE GRAAF Jackie</v>
      </c>
      <c r="D11" s="28"/>
      <c r="E11" s="28"/>
      <c r="F11" s="26">
        <v>2</v>
      </c>
      <c r="G11" s="26"/>
      <c r="H11" s="26">
        <v>60</v>
      </c>
      <c r="I11" s="26">
        <v>11</v>
      </c>
      <c r="J11" s="29">
        <f t="shared" si="0"/>
        <v>5.45</v>
      </c>
      <c r="K11" s="26">
        <v>21</v>
      </c>
      <c r="L11" s="44"/>
      <c r="N11">
        <v>9129</v>
      </c>
    </row>
    <row r="12" spans="1:14" ht="15" hidden="1" customHeight="1" x14ac:dyDescent="0.2">
      <c r="B12" s="26">
        <v>4</v>
      </c>
      <c r="C12" s="27" t="e">
        <f>VLOOKUP(N12,[2]LEDEN!A$1:E$65536,2,FALSE)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4"/>
    </row>
    <row r="13" spans="1:14" ht="15" customHeight="1" x14ac:dyDescent="0.2">
      <c r="B13" s="26">
        <v>4</v>
      </c>
      <c r="C13" s="27" t="e">
        <f>VLOOKUP(N13,[2]LEDEN!A$1:E$65536,2,FALSE)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4"/>
    </row>
    <row r="14" spans="1:14" ht="15" customHeight="1" x14ac:dyDescent="0.2">
      <c r="A14" s="31"/>
      <c r="B14" s="32"/>
      <c r="C14" s="31"/>
      <c r="D14" s="31"/>
      <c r="E14" s="31" t="s">
        <v>20</v>
      </c>
      <c r="F14" s="33">
        <f>SUM(F9:F13)</f>
        <v>6</v>
      </c>
      <c r="G14" s="33">
        <f>SUM(G9:G13)</f>
        <v>0</v>
      </c>
      <c r="H14" s="33">
        <f>SUM(H9:H13)</f>
        <v>180</v>
      </c>
      <c r="I14" s="33">
        <f>SUM(I9:I13)</f>
        <v>32</v>
      </c>
      <c r="J14" s="34">
        <f t="shared" si="0"/>
        <v>5.62</v>
      </c>
      <c r="K14" s="33">
        <f>MAX(K9:K13)</f>
        <v>21</v>
      </c>
      <c r="L14" s="35"/>
      <c r="M14" s="36"/>
    </row>
    <row r="15" spans="1:14" ht="8.25" customHeight="1" thickBot="1" x14ac:dyDescent="0.25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4" ht="7.5" customHeight="1" x14ac:dyDescent="0.2"/>
    <row r="17" spans="1:14" x14ac:dyDescent="0.2">
      <c r="A17" s="18" t="s">
        <v>12</v>
      </c>
      <c r="B17" s="19" t="str">
        <f>VLOOKUP(L17,[2]LEDEN!A$1:E$65536,2,FALSE)</f>
        <v>VAN HANEGEM Izaak</v>
      </c>
      <c r="C17" s="18"/>
      <c r="D17" s="18"/>
      <c r="E17" s="18"/>
      <c r="F17" s="18" t="s">
        <v>13</v>
      </c>
      <c r="G17" s="20" t="str">
        <f>VLOOKUP(L17,[2]LEDEN!A$1:E$65536,3,FALSE)</f>
        <v>BvG</v>
      </c>
      <c r="H17" s="20"/>
      <c r="I17" s="18"/>
      <c r="J17" s="18"/>
      <c r="K17" s="18"/>
      <c r="L17" s="21">
        <v>4496</v>
      </c>
    </row>
    <row r="18" spans="1:14" ht="6" customHeight="1" x14ac:dyDescent="0.2"/>
    <row r="19" spans="1:14" x14ac:dyDescent="0.2">
      <c r="F19" s="23" t="s">
        <v>14</v>
      </c>
      <c r="G19" s="23" t="s">
        <v>15</v>
      </c>
      <c r="H19" s="23">
        <v>2.2999999999999998</v>
      </c>
      <c r="I19" s="23" t="s">
        <v>16</v>
      </c>
      <c r="J19" s="25" t="s">
        <v>17</v>
      </c>
      <c r="K19" s="23" t="s">
        <v>18</v>
      </c>
      <c r="L19" s="23" t="s">
        <v>19</v>
      </c>
    </row>
    <row r="20" spans="1:14" x14ac:dyDescent="0.2">
      <c r="B20" s="26">
        <v>1</v>
      </c>
      <c r="C20" s="27" t="str">
        <f>VLOOKUP(N20,[2]LEDEN!A$1:E$65536,2,FALSE)</f>
        <v>VAN ACKER Johan</v>
      </c>
      <c r="D20" s="28"/>
      <c r="E20" s="28"/>
      <c r="F20" s="26">
        <v>0</v>
      </c>
      <c r="G20" s="26"/>
      <c r="H20" s="26">
        <v>36</v>
      </c>
      <c r="I20" s="26">
        <v>13</v>
      </c>
      <c r="J20" s="29">
        <f t="shared" ref="J20:J25" si="1">ROUNDDOWN(H20/I20,2)</f>
        <v>2.76</v>
      </c>
      <c r="K20" s="26">
        <v>8</v>
      </c>
      <c r="L20" s="30"/>
      <c r="N20">
        <v>6713</v>
      </c>
    </row>
    <row r="21" spans="1:14" x14ac:dyDescent="0.2">
      <c r="B21" s="26">
        <v>2</v>
      </c>
      <c r="C21" s="27" t="str">
        <f>VLOOKUP(N21,[2]LEDEN!A$1:E$65536,2,FALSE)</f>
        <v>DE GRAAF Jackie</v>
      </c>
      <c r="D21" s="28"/>
      <c r="E21" s="28"/>
      <c r="F21" s="26">
        <v>2</v>
      </c>
      <c r="G21" s="26"/>
      <c r="H21" s="26">
        <v>60</v>
      </c>
      <c r="I21" s="26">
        <v>19</v>
      </c>
      <c r="J21" s="29">
        <f t="shared" si="1"/>
        <v>3.15</v>
      </c>
      <c r="K21" s="26">
        <v>26</v>
      </c>
      <c r="L21" s="44">
        <v>2</v>
      </c>
      <c r="N21">
        <v>9129</v>
      </c>
    </row>
    <row r="22" spans="1:14" x14ac:dyDescent="0.2">
      <c r="B22" s="26">
        <v>3</v>
      </c>
      <c r="C22" s="27" t="str">
        <f>VLOOKUP(N22,[2]LEDEN!A$1:E$65536,2,FALSE)</f>
        <v>JANSSENS Marcel</v>
      </c>
      <c r="D22" s="28"/>
      <c r="E22" s="28"/>
      <c r="F22" s="26">
        <v>2</v>
      </c>
      <c r="G22" s="26"/>
      <c r="H22" s="26">
        <v>60</v>
      </c>
      <c r="I22" s="26">
        <v>11</v>
      </c>
      <c r="J22" s="29">
        <f t="shared" si="1"/>
        <v>5.45</v>
      </c>
      <c r="K22" s="26">
        <v>21</v>
      </c>
      <c r="L22" s="44"/>
      <c r="N22">
        <v>4617</v>
      </c>
    </row>
    <row r="23" spans="1:14" hidden="1" x14ac:dyDescent="0.2">
      <c r="B23" s="26"/>
      <c r="C23" s="27" t="e">
        <f>VLOOKUP(N23,[2]LEDEN!A$1:E$65536,2,FALSE)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4"/>
    </row>
    <row r="24" spans="1:14" x14ac:dyDescent="0.2">
      <c r="B24" s="26">
        <v>4</v>
      </c>
      <c r="C24" s="27" t="e">
        <f>VLOOKUP(N24,[2]LEDEN!A$1:E$65536,2,FALSE)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4"/>
    </row>
    <row r="25" spans="1:14" x14ac:dyDescent="0.2">
      <c r="A25" s="31"/>
      <c r="B25" s="32"/>
      <c r="C25" s="31"/>
      <c r="D25" s="31"/>
      <c r="E25" s="31" t="s">
        <v>20</v>
      </c>
      <c r="F25" s="33">
        <f>SUM(F20:F24)</f>
        <v>4</v>
      </c>
      <c r="G25" s="33">
        <f>SUM(G20:G24)</f>
        <v>0</v>
      </c>
      <c r="H25" s="33">
        <f>SUM(H20:H24)</f>
        <v>156</v>
      </c>
      <c r="I25" s="33">
        <f>SUM(I20:I24)</f>
        <v>43</v>
      </c>
      <c r="J25" s="34">
        <f t="shared" si="1"/>
        <v>3.62</v>
      </c>
      <c r="K25" s="33">
        <f>MAX(K20:K24)</f>
        <v>26</v>
      </c>
      <c r="L25" s="35"/>
    </row>
    <row r="26" spans="1:14" ht="7.5" customHeight="1" thickBot="1" x14ac:dyDescent="0.25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4" ht="3.75" customHeight="1" x14ac:dyDescent="0.2"/>
    <row r="28" spans="1:14" x14ac:dyDescent="0.2">
      <c r="A28" s="18" t="s">
        <v>12</v>
      </c>
      <c r="B28" s="19" t="str">
        <f>VLOOKUP(L28,[2]LEDEN!A$1:E$65536,2,FALSE)</f>
        <v>DE GRAAF Jackie</v>
      </c>
      <c r="C28" s="18"/>
      <c r="D28" s="18"/>
      <c r="E28" s="18"/>
      <c r="F28" s="18" t="s">
        <v>13</v>
      </c>
      <c r="G28" s="20" t="str">
        <f>VLOOKUP(L28,[2]LEDEN!A$1:E$65536,3,FALSE)</f>
        <v>KOTM</v>
      </c>
      <c r="H28" s="20"/>
      <c r="I28" s="18"/>
      <c r="J28" s="18"/>
      <c r="K28" s="18"/>
      <c r="L28" s="21">
        <v>9129</v>
      </c>
    </row>
    <row r="29" spans="1:14" ht="7.5" customHeight="1" x14ac:dyDescent="0.2"/>
    <row r="30" spans="1:14" x14ac:dyDescent="0.2">
      <c r="F30" s="22" t="s">
        <v>14</v>
      </c>
      <c r="G30" s="23" t="s">
        <v>15</v>
      </c>
      <c r="H30" s="23">
        <v>2.2999999999999998</v>
      </c>
      <c r="I30" s="24" t="s">
        <v>16</v>
      </c>
      <c r="J30" s="25" t="s">
        <v>17</v>
      </c>
      <c r="K30" s="23" t="s">
        <v>18</v>
      </c>
      <c r="L30" s="23" t="s">
        <v>19</v>
      </c>
    </row>
    <row r="31" spans="1:14" x14ac:dyDescent="0.2">
      <c r="B31" s="26">
        <v>1</v>
      </c>
      <c r="C31" s="27" t="str">
        <f>VLOOKUP(N31,[2]LEDEN!A$1:E$65536,2,FALSE)</f>
        <v>JANSSENS Marcel</v>
      </c>
      <c r="D31" s="28"/>
      <c r="E31" s="28"/>
      <c r="F31" s="26">
        <v>2</v>
      </c>
      <c r="G31" s="26"/>
      <c r="H31" s="26">
        <v>60</v>
      </c>
      <c r="I31" s="26">
        <v>23</v>
      </c>
      <c r="J31" s="29">
        <f t="shared" ref="J31:J36" si="2">ROUNDDOWN(H31/I31,2)</f>
        <v>2.6</v>
      </c>
      <c r="K31" s="26">
        <v>11</v>
      </c>
      <c r="L31" s="30"/>
      <c r="N31">
        <v>4617</v>
      </c>
    </row>
    <row r="32" spans="1:14" x14ac:dyDescent="0.2">
      <c r="B32" s="26">
        <v>2</v>
      </c>
      <c r="C32" s="27" t="str">
        <f>VLOOKUP(N32,[2]LEDEN!A$1:E$65536,2,FALSE)</f>
        <v>VAN HANEGEM Izaak</v>
      </c>
      <c r="D32" s="28"/>
      <c r="E32" s="28"/>
      <c r="F32" s="26">
        <v>0</v>
      </c>
      <c r="G32" s="26"/>
      <c r="H32" s="26">
        <v>48</v>
      </c>
      <c r="I32" s="26">
        <v>19</v>
      </c>
      <c r="J32" s="29">
        <f t="shared" si="2"/>
        <v>2.52</v>
      </c>
      <c r="K32" s="26">
        <v>13</v>
      </c>
      <c r="L32" s="44">
        <v>3</v>
      </c>
      <c r="N32">
        <v>4496</v>
      </c>
    </row>
    <row r="33" spans="1:14" hidden="1" x14ac:dyDescent="0.2">
      <c r="B33" s="26">
        <v>3</v>
      </c>
      <c r="C33" s="27" t="e">
        <f>VLOOKUP(N33,[2]LEDEN!A$1:E$65536,2,FALSE)</f>
        <v>#N/A</v>
      </c>
      <c r="D33" s="28"/>
      <c r="E33" s="28"/>
      <c r="F33" s="26"/>
      <c r="G33" s="26"/>
      <c r="H33" s="26">
        <f>G33/8*7</f>
        <v>0</v>
      </c>
      <c r="I33" s="26"/>
      <c r="J33" s="29" t="e">
        <f t="shared" si="2"/>
        <v>#DIV/0!</v>
      </c>
      <c r="K33" s="26"/>
      <c r="L33" s="44"/>
    </row>
    <row r="34" spans="1:14" x14ac:dyDescent="0.2">
      <c r="B34" s="26">
        <v>3</v>
      </c>
      <c r="C34" s="27" t="str">
        <f>VLOOKUP(N34,[2]LEDEN!A$1:E$65536,2,FALSE)</f>
        <v>VAN ACKER Johan</v>
      </c>
      <c r="D34" s="28"/>
      <c r="E34" s="28"/>
      <c r="F34" s="26">
        <v>0</v>
      </c>
      <c r="G34" s="26"/>
      <c r="H34" s="26">
        <v>45</v>
      </c>
      <c r="I34" s="26">
        <v>11</v>
      </c>
      <c r="J34" s="29">
        <f t="shared" si="2"/>
        <v>4.09</v>
      </c>
      <c r="K34" s="26">
        <v>16</v>
      </c>
      <c r="L34" s="44"/>
      <c r="N34">
        <v>6713</v>
      </c>
    </row>
    <row r="35" spans="1:14" x14ac:dyDescent="0.2">
      <c r="B35" s="26">
        <v>4</v>
      </c>
      <c r="C35" s="27" t="e">
        <f>VLOOKUP(N35,[2]LEDEN!A$1:E$65536,2,FALSE)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4"/>
    </row>
    <row r="36" spans="1:14" x14ac:dyDescent="0.2">
      <c r="A36" s="31"/>
      <c r="B36" s="32"/>
      <c r="C36" s="31"/>
      <c r="D36" s="31"/>
      <c r="E36" s="31" t="s">
        <v>20</v>
      </c>
      <c r="F36" s="33">
        <f>SUM(F31:F35)</f>
        <v>2</v>
      </c>
      <c r="G36" s="33">
        <f>SUM(G31:G35)</f>
        <v>0</v>
      </c>
      <c r="H36" s="33">
        <f>SUM(H31:H35)</f>
        <v>153</v>
      </c>
      <c r="I36" s="33">
        <f>SUM(I31:I35)</f>
        <v>53</v>
      </c>
      <c r="J36" s="34">
        <f t="shared" si="2"/>
        <v>2.88</v>
      </c>
      <c r="K36" s="33">
        <f>MAX(K31:K35)</f>
        <v>16</v>
      </c>
      <c r="L36" s="35"/>
    </row>
    <row r="37" spans="1:14" ht="6.75" customHeight="1" thickBot="1" x14ac:dyDescent="0.25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4" ht="6" customHeight="1" x14ac:dyDescent="0.2"/>
    <row r="39" spans="1:14" ht="13.5" customHeight="1" x14ac:dyDescent="0.2">
      <c r="A39" s="18" t="s">
        <v>12</v>
      </c>
      <c r="B39" s="19" t="str">
        <f>VLOOKUP(L39,[2]LEDEN!A$1:E$65536,2,FALSE)</f>
        <v>JANSSENS Marcel</v>
      </c>
      <c r="C39" s="18"/>
      <c r="D39" s="18"/>
      <c r="E39" s="18"/>
      <c r="F39" s="18" t="s">
        <v>13</v>
      </c>
      <c r="G39" s="20" t="str">
        <f>VLOOKUP(L39,[2]LEDEN!A$1:E$65536,3,FALSE)</f>
        <v>KOTM</v>
      </c>
      <c r="H39" s="20"/>
      <c r="I39" s="18"/>
      <c r="J39" s="18"/>
      <c r="K39" s="18"/>
      <c r="L39" s="21">
        <v>4617</v>
      </c>
    </row>
    <row r="41" spans="1:14" x14ac:dyDescent="0.2">
      <c r="F41" s="22" t="s">
        <v>14</v>
      </c>
      <c r="G41" s="23" t="s">
        <v>15</v>
      </c>
      <c r="H41" s="23">
        <v>2.2999999999999998</v>
      </c>
      <c r="I41" s="24" t="s">
        <v>16</v>
      </c>
      <c r="J41" s="25" t="s">
        <v>17</v>
      </c>
      <c r="K41" s="23" t="s">
        <v>18</v>
      </c>
      <c r="L41" s="23" t="s">
        <v>19</v>
      </c>
    </row>
    <row r="42" spans="1:14" x14ac:dyDescent="0.2">
      <c r="B42" s="26">
        <v>1</v>
      </c>
      <c r="C42" s="27" t="str">
        <f>VLOOKUP(N42,[2]LEDEN!A$1:E$65536,2,FALSE)</f>
        <v>DE GRAAF Jackie</v>
      </c>
      <c r="D42" s="28"/>
      <c r="E42" s="28"/>
      <c r="F42" s="26">
        <v>0</v>
      </c>
      <c r="G42" s="26"/>
      <c r="H42" s="26">
        <v>56</v>
      </c>
      <c r="I42" s="26">
        <v>23</v>
      </c>
      <c r="J42" s="29">
        <f t="shared" ref="J42:J47" si="3">ROUNDDOWN(H42/I42,2)</f>
        <v>2.4300000000000002</v>
      </c>
      <c r="K42" s="26">
        <v>11</v>
      </c>
      <c r="L42" s="30"/>
      <c r="N42">
        <v>9129</v>
      </c>
    </row>
    <row r="43" spans="1:14" x14ac:dyDescent="0.2">
      <c r="B43" s="26">
        <v>2</v>
      </c>
      <c r="C43" s="27" t="str">
        <f>VLOOKUP(N43,[2]LEDEN!A$1:E$65536,2,FALSE)</f>
        <v>VAN ACKER Johan</v>
      </c>
      <c r="D43" s="28"/>
      <c r="E43" s="28"/>
      <c r="F43" s="26">
        <v>0</v>
      </c>
      <c r="G43" s="26"/>
      <c r="H43" s="26">
        <v>11</v>
      </c>
      <c r="I43" s="26">
        <v>8</v>
      </c>
      <c r="J43" s="29">
        <f t="shared" si="3"/>
        <v>1.37</v>
      </c>
      <c r="K43" s="26">
        <v>6</v>
      </c>
      <c r="L43" s="44">
        <v>4</v>
      </c>
      <c r="N43">
        <v>6713</v>
      </c>
    </row>
    <row r="44" spans="1:14" x14ac:dyDescent="0.2">
      <c r="B44" s="26">
        <v>3</v>
      </c>
      <c r="C44" s="27" t="str">
        <f>VLOOKUP(N44,[2]LEDEN!A$1:E$65536,2,FALSE)</f>
        <v>VAN HANEGEM Izaak</v>
      </c>
      <c r="D44" s="28"/>
      <c r="E44" s="28"/>
      <c r="F44" s="26">
        <v>0</v>
      </c>
      <c r="G44" s="26"/>
      <c r="H44" s="26">
        <v>25</v>
      </c>
      <c r="I44" s="26">
        <v>11</v>
      </c>
      <c r="J44" s="29">
        <f t="shared" si="3"/>
        <v>2.27</v>
      </c>
      <c r="K44" s="26">
        <v>5</v>
      </c>
      <c r="L44" s="44"/>
      <c r="N44">
        <v>4496</v>
      </c>
    </row>
    <row r="45" spans="1:14" x14ac:dyDescent="0.2">
      <c r="B45" s="26">
        <v>4</v>
      </c>
      <c r="C45" s="27" t="e">
        <f>VLOOKUP(N45,[2]LEDEN!A$1:E$65536,2,FALSE)</f>
        <v>#N/A</v>
      </c>
      <c r="D45" s="28"/>
      <c r="E45" s="28"/>
      <c r="F45" s="26"/>
      <c r="G45" s="26"/>
      <c r="H45" s="26">
        <f>G45/8*7</f>
        <v>0</v>
      </c>
      <c r="I45" s="26"/>
      <c r="J45" s="29" t="e">
        <f t="shared" si="3"/>
        <v>#DIV/0!</v>
      </c>
      <c r="K45" s="26"/>
      <c r="L45" s="44"/>
    </row>
    <row r="46" spans="1:14" hidden="1" x14ac:dyDescent="0.2">
      <c r="B46" s="26">
        <v>5</v>
      </c>
      <c r="C46" s="27" t="e">
        <f>VLOOKUP(N46,[2]LEDEN!A$1:E$65536,2,FALSE)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4"/>
    </row>
    <row r="47" spans="1:14" x14ac:dyDescent="0.2">
      <c r="A47" s="31"/>
      <c r="B47" s="32"/>
      <c r="C47" s="31"/>
      <c r="D47" s="31"/>
      <c r="E47" s="31" t="s">
        <v>20</v>
      </c>
      <c r="F47" s="33">
        <f>SUM(F42:F46)</f>
        <v>0</v>
      </c>
      <c r="G47" s="33">
        <f>SUM(G42:G46)</f>
        <v>0</v>
      </c>
      <c r="H47" s="33">
        <f>SUM(H42:H46)</f>
        <v>92</v>
      </c>
      <c r="I47" s="33">
        <f>SUM(I42:I46)</f>
        <v>42</v>
      </c>
      <c r="J47" s="34">
        <f t="shared" si="3"/>
        <v>2.19</v>
      </c>
      <c r="K47" s="33">
        <f>MAX(K42:K46)</f>
        <v>11</v>
      </c>
      <c r="L47" s="35"/>
    </row>
    <row r="48" spans="1:14" ht="4.5" customHeight="1" thickBot="1" x14ac:dyDescent="0.25">
      <c r="A48" s="37"/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ht="6" customHeight="1" x14ac:dyDescent="0.2"/>
    <row r="50" spans="1:12" x14ac:dyDescent="0.2">
      <c r="A50" s="18" t="s">
        <v>12</v>
      </c>
      <c r="B50" s="19" t="e">
        <f>VLOOKUP(L50,[2]LEDEN!A$1:E$65536,2,FALSE)</f>
        <v>#N/A</v>
      </c>
      <c r="C50" s="18"/>
      <c r="D50" s="18"/>
      <c r="E50" s="18"/>
      <c r="F50" s="18" t="s">
        <v>13</v>
      </c>
      <c r="G50" s="20" t="e">
        <f>VLOOKUP(L50,[2]LEDEN!A$1:E$65536,3,FALSE)</f>
        <v>#N/A</v>
      </c>
      <c r="H50" s="20"/>
      <c r="I50" s="18"/>
      <c r="J50" s="18"/>
      <c r="K50" s="18"/>
      <c r="L50" s="21"/>
    </row>
    <row r="51" spans="1:12" ht="6.75" customHeight="1" x14ac:dyDescent="0.2"/>
    <row r="52" spans="1:12" x14ac:dyDescent="0.2">
      <c r="F52" s="22" t="s">
        <v>14</v>
      </c>
      <c r="G52" s="23" t="s">
        <v>15</v>
      </c>
      <c r="H52" s="23">
        <v>2.2999999999999998</v>
      </c>
      <c r="I52" s="24" t="s">
        <v>16</v>
      </c>
      <c r="J52" s="25" t="s">
        <v>17</v>
      </c>
      <c r="K52" s="23" t="s">
        <v>18</v>
      </c>
      <c r="L52" s="23" t="s">
        <v>19</v>
      </c>
    </row>
    <row r="53" spans="1:12" x14ac:dyDescent="0.2">
      <c r="B53" s="26">
        <v>1</v>
      </c>
      <c r="C53" s="27" t="e">
        <f>VLOOKUP(N53,[2]LEDEN!A$1:E$65536,2,FALSE)</f>
        <v>#N/A</v>
      </c>
      <c r="D53" s="28"/>
      <c r="E53" s="28"/>
      <c r="F53" s="39"/>
      <c r="G53" s="39"/>
      <c r="H53" s="39">
        <f>G53/8*7</f>
        <v>0</v>
      </c>
      <c r="I53" s="39"/>
      <c r="J53" s="40" t="e">
        <f t="shared" ref="J53:J58" si="4">ROUNDDOWN(H53/I53,2)</f>
        <v>#DIV/0!</v>
      </c>
      <c r="K53" s="39"/>
      <c r="L53" s="30"/>
    </row>
    <row r="54" spans="1:12" x14ac:dyDescent="0.2">
      <c r="B54" s="26">
        <v>2</v>
      </c>
      <c r="C54" s="27" t="e">
        <f>VLOOKUP(N54,[2]LEDEN!A$1:E$65536,2,FALSE)</f>
        <v>#N/A</v>
      </c>
      <c r="D54" s="28"/>
      <c r="E54" s="28"/>
      <c r="F54" s="39"/>
      <c r="G54" s="39"/>
      <c r="H54" s="39">
        <f>G54/8*7</f>
        <v>0</v>
      </c>
      <c r="I54" s="39"/>
      <c r="J54" s="40" t="e">
        <f t="shared" si="4"/>
        <v>#DIV/0!</v>
      </c>
      <c r="K54" s="39"/>
      <c r="L54" s="44"/>
    </row>
    <row r="55" spans="1:12" x14ac:dyDescent="0.2">
      <c r="B55" s="26">
        <v>3</v>
      </c>
      <c r="C55" s="27" t="e">
        <f>VLOOKUP(N55,[2]LEDEN!A$1:E$65536,2,FALSE)</f>
        <v>#N/A</v>
      </c>
      <c r="D55" s="28"/>
      <c r="E55" s="28"/>
      <c r="F55" s="39"/>
      <c r="G55" s="39"/>
      <c r="H55" s="39">
        <f>G55/8*7</f>
        <v>0</v>
      </c>
      <c r="I55" s="39"/>
      <c r="J55" s="40" t="e">
        <f t="shared" si="4"/>
        <v>#DIV/0!</v>
      </c>
      <c r="K55" s="39"/>
      <c r="L55" s="44"/>
    </row>
    <row r="56" spans="1:12" x14ac:dyDescent="0.2">
      <c r="B56" s="26">
        <v>4</v>
      </c>
      <c r="C56" s="27" t="e">
        <f>VLOOKUP(N56,[2]LEDEN!A$1:E$65536,2,FALSE)</f>
        <v>#N/A</v>
      </c>
      <c r="D56" s="28"/>
      <c r="E56" s="28"/>
      <c r="F56" s="39"/>
      <c r="G56" s="39"/>
      <c r="H56" s="39">
        <f>G56/8*7</f>
        <v>0</v>
      </c>
      <c r="I56" s="39"/>
      <c r="J56" s="40" t="e">
        <f t="shared" si="4"/>
        <v>#DIV/0!</v>
      </c>
      <c r="K56" s="39"/>
      <c r="L56" s="44"/>
    </row>
    <row r="57" spans="1:12" hidden="1" x14ac:dyDescent="0.2">
      <c r="B57" s="26">
        <v>5</v>
      </c>
      <c r="C57" s="27" t="e">
        <f>VLOOKUP(N57,[2]LEDEN!A$1:E$65536,2,FALSE)</f>
        <v>#N/A</v>
      </c>
      <c r="D57" s="28"/>
      <c r="E57" s="28"/>
      <c r="F57" s="39"/>
      <c r="G57" s="39"/>
      <c r="H57" s="39">
        <f>G57/8*7</f>
        <v>0</v>
      </c>
      <c r="I57" s="39"/>
      <c r="J57" s="40" t="e">
        <f t="shared" si="4"/>
        <v>#DIV/0!</v>
      </c>
      <c r="K57" s="39"/>
      <c r="L57" s="44"/>
    </row>
    <row r="58" spans="1:12" x14ac:dyDescent="0.2">
      <c r="A58" s="31"/>
      <c r="B58" s="32"/>
      <c r="C58" s="31"/>
      <c r="D58" s="31"/>
      <c r="E58" s="31" t="s">
        <v>20</v>
      </c>
      <c r="F58" s="41">
        <f>SUM(F53:F57)</f>
        <v>0</v>
      </c>
      <c r="G58" s="41">
        <f>SUM(G53:G57)</f>
        <v>0</v>
      </c>
      <c r="H58" s="41">
        <f>SUM(H53:H57)</f>
        <v>0</v>
      </c>
      <c r="I58" s="41">
        <f>SUM(I53:I57)</f>
        <v>0</v>
      </c>
      <c r="J58" s="42" t="e">
        <f t="shared" si="4"/>
        <v>#DIV/0!</v>
      </c>
      <c r="K58" s="41">
        <f>MAX(K53:K57)</f>
        <v>0</v>
      </c>
      <c r="L58" s="35"/>
    </row>
    <row r="59" spans="1:12" ht="8.25" customHeight="1" thickBot="1" x14ac:dyDescent="0.25">
      <c r="A59" s="37"/>
      <c r="B59" s="38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 ht="6" customHeight="1" x14ac:dyDescent="0.2"/>
    <row r="61" spans="1:12" x14ac:dyDescent="0.2">
      <c r="A61" s="18" t="s">
        <v>12</v>
      </c>
      <c r="B61" s="19" t="e">
        <f>VLOOKUP(L61,[2]LEDEN!A$1:E$65536,2,FALSE)</f>
        <v>#N/A</v>
      </c>
      <c r="C61" s="18"/>
      <c r="D61" s="18"/>
      <c r="E61" s="18"/>
      <c r="F61" s="18" t="s">
        <v>13</v>
      </c>
      <c r="G61" s="20" t="e">
        <f>VLOOKUP(L61,[2]LEDEN!A$1:E$65536,3,FALSE)</f>
        <v>#N/A</v>
      </c>
      <c r="H61" s="20"/>
      <c r="I61" s="18"/>
      <c r="J61" s="18"/>
      <c r="K61" s="18"/>
      <c r="L61" s="21"/>
    </row>
    <row r="62" spans="1:12" ht="6.75" customHeight="1" x14ac:dyDescent="0.2"/>
    <row r="63" spans="1:12" x14ac:dyDescent="0.2">
      <c r="F63" s="22" t="s">
        <v>14</v>
      </c>
      <c r="G63" s="23" t="s">
        <v>15</v>
      </c>
      <c r="H63" s="23">
        <v>2.2999999999999998</v>
      </c>
      <c r="I63" s="24" t="s">
        <v>16</v>
      </c>
      <c r="J63" s="25" t="s">
        <v>17</v>
      </c>
      <c r="K63" s="23" t="s">
        <v>18</v>
      </c>
      <c r="L63" s="23" t="s">
        <v>19</v>
      </c>
    </row>
    <row r="64" spans="1:12" x14ac:dyDescent="0.2">
      <c r="B64" s="26">
        <v>1</v>
      </c>
      <c r="C64" s="27" t="e">
        <f>VLOOKUP(N64,[2]LEDEN!A$1:E$65536,2,FALSE)</f>
        <v>#N/A</v>
      </c>
      <c r="D64" s="28"/>
      <c r="E64" s="28"/>
      <c r="F64" s="39"/>
      <c r="G64" s="39"/>
      <c r="H64" s="39">
        <f>G64/8*7</f>
        <v>0</v>
      </c>
      <c r="I64" s="39"/>
      <c r="J64" s="40" t="e">
        <f t="shared" ref="J64:J69" si="5">ROUNDDOWN(H64/I64,2)</f>
        <v>#DIV/0!</v>
      </c>
      <c r="K64" s="39"/>
      <c r="L64" s="30"/>
    </row>
    <row r="65" spans="1:13" x14ac:dyDescent="0.2">
      <c r="B65" s="26">
        <v>2</v>
      </c>
      <c r="C65" s="27" t="e">
        <f>VLOOKUP(N65,[2]LEDEN!A$1:E$65536,2,FALSE)</f>
        <v>#N/A</v>
      </c>
      <c r="D65" s="28"/>
      <c r="E65" s="28"/>
      <c r="F65" s="39"/>
      <c r="G65" s="39"/>
      <c r="H65" s="39">
        <f>G65/8*7</f>
        <v>0</v>
      </c>
      <c r="I65" s="39"/>
      <c r="J65" s="40" t="e">
        <f t="shared" si="5"/>
        <v>#DIV/0!</v>
      </c>
      <c r="K65" s="39"/>
      <c r="L65" s="44"/>
    </row>
    <row r="66" spans="1:13" x14ac:dyDescent="0.2">
      <c r="B66" s="26">
        <v>3</v>
      </c>
      <c r="C66" s="27" t="e">
        <f>VLOOKUP(N66,[2]LEDEN!A$1:E$65536,2,FALSE)</f>
        <v>#N/A</v>
      </c>
      <c r="D66" s="28"/>
      <c r="E66" s="28"/>
      <c r="F66" s="39"/>
      <c r="G66" s="39"/>
      <c r="H66" s="39">
        <f>G66/8*7</f>
        <v>0</v>
      </c>
      <c r="I66" s="39"/>
      <c r="J66" s="40" t="e">
        <f t="shared" si="5"/>
        <v>#DIV/0!</v>
      </c>
      <c r="K66" s="39"/>
      <c r="L66" s="44"/>
    </row>
    <row r="67" spans="1:13" x14ac:dyDescent="0.2">
      <c r="B67" s="26">
        <v>4</v>
      </c>
      <c r="C67" s="27" t="e">
        <f>VLOOKUP(N67,[2]LEDEN!A$1:E$65536,2,FALSE)</f>
        <v>#N/A</v>
      </c>
      <c r="D67" s="28"/>
      <c r="E67" s="28"/>
      <c r="F67" s="39"/>
      <c r="G67" s="39"/>
      <c r="H67" s="39">
        <f>G67/8*7</f>
        <v>0</v>
      </c>
      <c r="I67" s="39"/>
      <c r="J67" s="40" t="e">
        <f t="shared" si="5"/>
        <v>#DIV/0!</v>
      </c>
      <c r="K67" s="39"/>
      <c r="L67" s="44"/>
    </row>
    <row r="68" spans="1:13" hidden="1" x14ac:dyDescent="0.2">
      <c r="B68" s="26">
        <v>5</v>
      </c>
      <c r="C68" s="27" t="e">
        <f>VLOOKUP(N68,[2]LEDEN!A$1:E$65536,2,FALSE)</f>
        <v>#N/A</v>
      </c>
      <c r="D68" s="28"/>
      <c r="E68" s="28"/>
      <c r="F68" s="39"/>
      <c r="G68" s="39"/>
      <c r="H68" s="39">
        <f>G68/8*7</f>
        <v>0</v>
      </c>
      <c r="I68" s="39"/>
      <c r="J68" s="40" t="e">
        <f t="shared" si="5"/>
        <v>#DIV/0!</v>
      </c>
      <c r="K68" s="39"/>
      <c r="L68" s="44"/>
    </row>
    <row r="69" spans="1:13" x14ac:dyDescent="0.2">
      <c r="A69" s="31"/>
      <c r="B69" s="32"/>
      <c r="C69" s="31"/>
      <c r="D69" s="31"/>
      <c r="E69" s="31" t="s">
        <v>20</v>
      </c>
      <c r="F69" s="41">
        <f>SUM(F64:F68)</f>
        <v>0</v>
      </c>
      <c r="G69" s="41">
        <f>SUM(G64:G68)</f>
        <v>0</v>
      </c>
      <c r="H69" s="41">
        <f>SUM(H64:H68)</f>
        <v>0</v>
      </c>
      <c r="I69" s="41">
        <f>SUM(I64:I68)</f>
        <v>0</v>
      </c>
      <c r="J69" s="42" t="e">
        <f t="shared" si="5"/>
        <v>#DIV/0!</v>
      </c>
      <c r="K69" s="41">
        <f>MAX(K64:K68)</f>
        <v>0</v>
      </c>
      <c r="L69" s="35"/>
    </row>
    <row r="70" spans="1:13" ht="8.25" customHeight="1" thickBot="1" x14ac:dyDescent="0.25">
      <c r="A70" s="37"/>
      <c r="B70" s="38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2" spans="1:13" ht="15.75" x14ac:dyDescent="0.25">
      <c r="C72" s="45" t="s">
        <v>21</v>
      </c>
      <c r="D72" s="46"/>
      <c r="I72" s="43" t="s">
        <v>22</v>
      </c>
      <c r="J72" s="47" t="s">
        <v>23</v>
      </c>
      <c r="K72" s="47"/>
      <c r="L72" s="47"/>
      <c r="M72" s="47"/>
    </row>
  </sheetData>
  <mergeCells count="11">
    <mergeCell ref="L32:L35"/>
    <mergeCell ref="C3:D3"/>
    <mergeCell ref="F3:I3"/>
    <mergeCell ref="K3:M3"/>
    <mergeCell ref="L10:L13"/>
    <mergeCell ref="L21:L24"/>
    <mergeCell ref="L43:L46"/>
    <mergeCell ref="L54:L57"/>
    <mergeCell ref="L65:L68"/>
    <mergeCell ref="C72:D72"/>
    <mergeCell ref="J72:M72"/>
  </mergeCells>
  <pageMargins left="0.39370078740157483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DF 5e ka 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2014-12-14T09:03:08Z</cp:lastPrinted>
  <dcterms:created xsi:type="dcterms:W3CDTF">2014-12-14T08:58:29Z</dcterms:created>
  <dcterms:modified xsi:type="dcterms:W3CDTF">2014-12-14T09:05:55Z</dcterms:modified>
</cp:coreProperties>
</file>