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640" windowHeight="7320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H45" i="1"/>
  <c r="L44" i="1"/>
  <c r="H44" i="1"/>
  <c r="E36" i="1"/>
  <c r="G34" i="1"/>
  <c r="G31" i="1"/>
  <c r="C31" i="1"/>
  <c r="G28" i="1"/>
  <c r="C28" i="1"/>
  <c r="G27" i="1"/>
  <c r="C27" i="1"/>
  <c r="G26" i="1"/>
  <c r="C26" i="1"/>
  <c r="G32" i="1"/>
  <c r="G29" i="1"/>
  <c r="C29" i="1"/>
  <c r="M24" i="1"/>
  <c r="D23" i="1"/>
  <c r="G20" i="1"/>
  <c r="G17" i="1"/>
  <c r="C17" i="1"/>
  <c r="G16" i="1"/>
  <c r="C16" i="1"/>
  <c r="G15" i="1"/>
  <c r="C15" i="1"/>
  <c r="G14" i="1"/>
  <c r="C14" i="1"/>
  <c r="G13" i="1"/>
  <c r="C13" i="1"/>
  <c r="M11" i="1"/>
  <c r="D10" i="1"/>
  <c r="I7" i="1"/>
  <c r="C32" i="1"/>
</calcChain>
</file>

<file path=xl/sharedStrings.xml><?xml version="1.0" encoding="utf-8"?>
<sst xmlns="http://schemas.openxmlformats.org/spreadsheetml/2006/main" count="54" uniqueCount="49">
  <si>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</si>
  <si>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</si>
  <si>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</si>
  <si>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</si>
  <si>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</si>
  <si>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</si>
  <si>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7vrk</t>
  </si>
  <si>
    <t xml:space="preserve">Poule 1 </t>
  </si>
  <si>
    <t>vg02</t>
  </si>
  <si>
    <t>di 23 en wo 24 sept 2014</t>
  </si>
  <si>
    <t>om 19u30</t>
  </si>
  <si>
    <t>Wedstrijdleiding :</t>
  </si>
  <si>
    <t>of afgevaardigde</t>
  </si>
  <si>
    <t>sb02</t>
  </si>
  <si>
    <t>Poule 2</t>
  </si>
  <si>
    <t>vg11</t>
  </si>
  <si>
    <t>wo 8 en do 9 okt 2014</t>
  </si>
  <si>
    <t>om 19u00</t>
  </si>
  <si>
    <t>sb11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</si>
  <si>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</si>
  <si>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</si>
  <si>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</si>
  <si>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</si>
  <si>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</si>
  <si>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</si>
  <si>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</si>
  <si>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</si>
  <si>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</si>
  <si>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</si>
  <si>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</si>
  <si>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</si>
  <si>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</si>
  <si>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</si>
  <si>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</si>
  <si>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</si>
  <si>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</si>
  <si>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</si>
  <si>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</si>
  <si>
    <t>30 sept.</t>
  </si>
  <si>
    <t>AFGEWERKT</t>
  </si>
  <si>
    <t>VFF</t>
  </si>
  <si>
    <t>1  -  2</t>
  </si>
  <si>
    <t xml:space="preserve"> 3  -  4</t>
  </si>
  <si>
    <t>V 1 - W 2</t>
  </si>
  <si>
    <t>V 2 - W 1</t>
  </si>
  <si>
    <t>V 1 - V 2</t>
  </si>
  <si>
    <t>W 1 - W 2</t>
  </si>
  <si>
    <t>NA KLASSEMENT :</t>
  </si>
  <si>
    <t>1ste - 4de          2de - 3de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</si>
</sst>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/>
    <xf numFmtId="0" fontId="1" fillId="0" borderId="0" xfId="0" quotePrefix="1" applyFont="1" applyFill="1" applyBorder="1"/>
    <xf numFmtId="0" fontId="1" fillId="0" borderId="0" xfId="0" applyFont="1" applyFill="1" applyBorder="1"/>
    <xf numFmtId="0" fontId="1" fillId="0" borderId="0" xfId="0" quotePrefix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5" fillId="0" borderId="7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right"/>
    </xf>
    <xf numFmtId="0" fontId="8" fillId="0" borderId="0" xfId="0" applyFont="1" applyFill="1" applyBorder="1"/>
    <xf numFmtId="2" fontId="9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Border="1"/>
    <xf numFmtId="0" fontId="3" fillId="2" borderId="0" xfId="0" quotePrefix="1" applyFont="1" applyFill="1" applyBorder="1"/>
    <xf numFmtId="0" fontId="3" fillId="2" borderId="0" xfId="0" applyFont="1" applyFill="1" applyAlignment="1">
      <alignment horizontal="center"/>
    </xf>
    <xf numFmtId="0" fontId="12" fillId="0" borderId="0" xfId="0" applyFont="1" applyFill="1" applyBorder="1"/>
    <xf numFmtId="0" fontId="12" fillId="0" borderId="0" xfId="0" applyFont="1"/>
    <xf numFmtId="0" fontId="13" fillId="0" borderId="0" xfId="0" applyFont="1"/>
    <xf numFmtId="0" fontId="12" fillId="0" borderId="0" xfId="0" applyFont="1" applyFill="1" applyBorder="1" applyAlignment="1"/>
    <xf numFmtId="0" fontId="13" fillId="0" borderId="0" xfId="0" quotePrefix="1" applyFont="1" applyFill="1" applyBorder="1"/>
    <xf numFmtId="0" fontId="13" fillId="0" borderId="0" xfId="0" quotePrefix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3" borderId="0" xfId="0" applyFont="1" applyFill="1"/>
    <xf numFmtId="0" fontId="13" fillId="3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47625</xdr:rowOff>
        </xdr:from>
        <xdr:to>
          <xdr:col>13</xdr:col>
          <xdr:colOff>142875</xdr:colOff>
          <xdr:row>57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7e%20vrij%20kb%20(55)%20%202%20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7"/>
  <sheetViews>
    <sheetView tabSelected="1" workbookViewId="0">
      <selection activeCell="T35" sqref="T35:T36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57" t="s">
        <v>0</v>
      </c>
      <c r="E2" s="57"/>
      <c r="F2" s="57"/>
      <c r="G2" s="57"/>
      <c r="H2" s="57"/>
      <c r="I2" s="57"/>
      <c r="J2" s="57"/>
      <c r="K2" s="57"/>
      <c r="L2" s="57"/>
      <c r="M2" s="57"/>
      <c r="N2" s="3"/>
      <c r="O2" s="4"/>
    </row>
    <row r="3" spans="2:17" x14ac:dyDescent="0.2">
      <c r="B3" s="5"/>
      <c r="C3" s="6"/>
      <c r="D3" s="58"/>
      <c r="E3" s="58"/>
      <c r="F3" s="58"/>
      <c r="G3" s="58"/>
      <c r="H3" s="58"/>
      <c r="I3" s="58"/>
      <c r="J3" s="58"/>
      <c r="K3" s="58"/>
      <c r="L3" s="58"/>
      <c r="M3" s="58"/>
      <c r="N3" s="6"/>
      <c r="O3" s="7"/>
    </row>
    <row r="4" spans="2:17" x14ac:dyDescent="0.2">
      <c r="B4" s="5"/>
      <c r="C4" s="6"/>
      <c r="D4" s="59" t="s">
        <v>1</v>
      </c>
      <c r="E4" s="59"/>
      <c r="F4" s="59"/>
      <c r="G4" s="59"/>
      <c r="H4" s="59"/>
      <c r="I4" s="59"/>
      <c r="J4" s="59"/>
      <c r="K4" s="59"/>
      <c r="L4" s="59"/>
      <c r="M4" s="59"/>
      <c r="N4" s="6"/>
      <c r="O4" s="7"/>
    </row>
    <row r="5" spans="2:17" x14ac:dyDescent="0.2">
      <c r="B5" s="5"/>
      <c r="C5" s="6"/>
      <c r="D5" s="60" t="s">
        <v>2</v>
      </c>
      <c r="E5" s="60"/>
      <c r="F5" s="60"/>
      <c r="G5" s="60"/>
      <c r="H5" s="60"/>
      <c r="I5" s="60"/>
      <c r="J5" s="60"/>
      <c r="K5" s="60"/>
      <c r="L5" s="60"/>
      <c r="M5" s="60"/>
      <c r="N5" s="6"/>
      <c r="O5" s="7"/>
    </row>
    <row r="6" spans="2:17" x14ac:dyDescent="0.2">
      <c r="B6" s="5"/>
      <c r="C6" s="6"/>
      <c r="D6" s="61" t="s">
        <v>3</v>
      </c>
      <c r="E6" s="61"/>
      <c r="F6" s="61"/>
      <c r="G6" s="61"/>
      <c r="H6" s="61"/>
      <c r="I6" s="62" t="s">
        <v>4</v>
      </c>
      <c r="J6" s="63"/>
      <c r="K6" s="63"/>
      <c r="L6" s="63"/>
      <c r="M6" s="63"/>
      <c r="N6" s="6"/>
      <c r="O6" s="7"/>
    </row>
    <row r="7" spans="2:17" x14ac:dyDescent="0.2">
      <c r="B7" s="8"/>
      <c r="C7" s="9"/>
      <c r="D7" s="64" t="s">
        <v>5</v>
      </c>
      <c r="E7" s="64"/>
      <c r="F7" s="64"/>
      <c r="G7" s="64"/>
      <c r="H7" s="64"/>
      <c r="I7" s="65" t="str">
        <f>VLOOKUP(Q7,[1]LEDEN!A$1:N$65536,2,FALSE)</f>
        <v>7e klasse vrijspel KB</v>
      </c>
      <c r="J7" s="65"/>
      <c r="K7" s="65"/>
      <c r="L7" s="65"/>
      <c r="M7" s="65"/>
      <c r="N7" s="9"/>
      <c r="O7" s="10"/>
      <c r="Q7" s="11" t="s">
        <v>6</v>
      </c>
    </row>
    <row r="8" spans="2:17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>B.C. EDELWEISS  café " Trapkes Op " Reibroeckstr 33 9940 Everg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t="s">
        <v>9</v>
      </c>
      <c r="G11" s="17"/>
      <c r="H11" s="17"/>
      <c r="I11" s="17" t="s">
        <v>10</v>
      </c>
      <c r="J11" s="17"/>
      <c r="K11" s="17"/>
      <c r="L11" s="17"/>
      <c r="M11" s="16" t="str">
        <f>VLOOKUP(Q10,[1]LEDEN!A$1:N$65536,11,FALSE)</f>
        <v>tel : 0472 / 64 08 74</v>
      </c>
      <c r="N11" s="16"/>
      <c r="O11" s="16"/>
    </row>
    <row r="12" spans="2:17" x14ac:dyDescent="0.2"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</row>
    <row r="13" spans="2:17" x14ac:dyDescent="0.2">
      <c r="B13">
        <v>4514</v>
      </c>
      <c r="C13" t="str">
        <f>VLOOKUP(B13:B19,[1]LEDEN!A$1:E$65536,2,FALSE)</f>
        <v>DUYTSCHAEVER Roger</v>
      </c>
      <c r="G13" t="str">
        <f>VLOOKUP(B13,[1]LEDEN!A$1:E$65536,3,FALSE)</f>
        <v>UN</v>
      </c>
      <c r="I13" s="18"/>
      <c r="J13" s="19"/>
      <c r="K13" s="12"/>
      <c r="L13" s="19"/>
      <c r="M13" s="20"/>
      <c r="N13" s="20"/>
      <c r="O13" s="11"/>
    </row>
    <row r="14" spans="2:17" x14ac:dyDescent="0.2">
      <c r="B14">
        <v>9432</v>
      </c>
      <c r="C14" t="str">
        <f>VLOOKUP(B14:B19,[1]LEDEN!A$1:E$65536,2,FALSE)</f>
        <v>VANAELST Paul</v>
      </c>
      <c r="G14" t="str">
        <f>VLOOKUP(B14,[1]LEDEN!A$1:E$65536,3,FALSE)</f>
        <v>K.BCAW</v>
      </c>
      <c r="I14" s="21"/>
      <c r="J14" s="19"/>
      <c r="K14" s="1"/>
      <c r="L14" s="19"/>
      <c r="M14" s="21"/>
      <c r="N14" s="22"/>
      <c r="O14" s="21"/>
    </row>
    <row r="15" spans="2:17" x14ac:dyDescent="0.2">
      <c r="B15">
        <v>8898</v>
      </c>
      <c r="C15" t="str">
        <f>VLOOKUP(B15:B19,[1]LEDEN!A$1:E$65536,2,FALSE)</f>
        <v>RAES Freddy</v>
      </c>
      <c r="G15" t="str">
        <f>VLOOKUP(B15,[1]LEDEN!A$1:E$65536,3,FALSE)</f>
        <v>K.ME</v>
      </c>
      <c r="I15" s="40"/>
      <c r="J15" s="41" t="s">
        <v>39</v>
      </c>
      <c r="K15" s="41"/>
      <c r="L15" s="19"/>
      <c r="M15" s="21"/>
      <c r="N15" s="22"/>
      <c r="O15" s="21"/>
    </row>
    <row r="16" spans="2:17" x14ac:dyDescent="0.2">
      <c r="B16">
        <v>8918</v>
      </c>
      <c r="C16" t="str">
        <f>VLOOKUP(B16:B19,[1]LEDEN!A$1:E$65536,2,FALSE)</f>
        <v>VANDENBERGHE Pascal</v>
      </c>
      <c r="G16" t="str">
        <f>VLOOKUP(B16,[1]LEDEN!A$1:E$65536,3,FALSE)</f>
        <v>K&amp;V</v>
      </c>
      <c r="I16" s="21"/>
      <c r="J16" s="23"/>
      <c r="K16" s="1"/>
      <c r="L16" s="1"/>
      <c r="M16" s="21"/>
      <c r="N16" s="22"/>
      <c r="O16" s="21"/>
    </row>
    <row r="17" spans="2:29" x14ac:dyDescent="0.2">
      <c r="B17">
        <v>9420</v>
      </c>
      <c r="C17" t="str">
        <f>VLOOKUP(B17:B19,[1]LEDEN!A$1:E$65536,2,FALSE)</f>
        <v>CAUDRON Bjorn</v>
      </c>
      <c r="G17" t="str">
        <f>VLOOKUP(B17,[1]LEDEN!A$1:E$65536,3,FALSE)</f>
        <v>ED</v>
      </c>
      <c r="I17" s="21"/>
      <c r="J17" s="19"/>
      <c r="K17" s="1"/>
      <c r="L17" s="19"/>
      <c r="M17" s="21"/>
      <c r="N17" s="24"/>
      <c r="O17" s="24"/>
      <c r="T17" s="21"/>
      <c r="U17" s="22"/>
      <c r="V17" s="21"/>
      <c r="W17" s="22"/>
      <c r="X17" s="22"/>
      <c r="Y17" s="22"/>
      <c r="Z17" s="22"/>
      <c r="AA17" s="21"/>
      <c r="AB17" s="22"/>
      <c r="AC17" s="21"/>
    </row>
    <row r="18" spans="2:29" x14ac:dyDescent="0.2">
      <c r="I18" s="19"/>
      <c r="J18" s="19"/>
      <c r="K18" s="1"/>
      <c r="L18" s="23"/>
      <c r="M18" s="25"/>
      <c r="N18" s="19"/>
      <c r="O18" s="26"/>
      <c r="T18" s="21"/>
      <c r="U18" s="22"/>
      <c r="V18" s="21"/>
      <c r="W18" s="22"/>
      <c r="X18" s="22"/>
      <c r="Y18" s="22"/>
      <c r="Z18" s="22"/>
      <c r="AA18" s="21"/>
      <c r="AB18" s="22"/>
      <c r="AC18" s="21"/>
    </row>
    <row r="19" spans="2:29" x14ac:dyDescent="0.2">
      <c r="B19" s="15"/>
      <c r="C19" s="15"/>
      <c r="D19" s="15"/>
      <c r="E19" s="15"/>
      <c r="F19" s="15"/>
      <c r="G19" s="15"/>
      <c r="H19" s="55"/>
      <c r="I19" s="56"/>
      <c r="J19" s="56"/>
      <c r="K19" s="56"/>
      <c r="L19" s="55"/>
      <c r="M19" s="56"/>
      <c r="N19" s="56"/>
      <c r="O19" s="56"/>
      <c r="T19" s="21"/>
      <c r="U19" s="24"/>
      <c r="V19" s="24"/>
      <c r="W19" s="24"/>
      <c r="X19" s="24"/>
      <c r="Y19" s="24"/>
      <c r="Z19" s="24"/>
      <c r="AA19" s="21"/>
      <c r="AB19" s="24"/>
      <c r="AC19" s="24"/>
    </row>
    <row r="20" spans="2:29" x14ac:dyDescent="0.2">
      <c r="B20" s="27"/>
      <c r="C20" s="15"/>
      <c r="D20" s="16" t="s">
        <v>11</v>
      </c>
      <c r="E20" s="16"/>
      <c r="F20" s="16"/>
      <c r="G20" s="16" t="str">
        <f>VLOOKUP(Q20,[1]LEDEN!A$1:N$65536,5,FALSE)</f>
        <v>VAN HAMME Rudi</v>
      </c>
      <c r="H20" s="16"/>
      <c r="I20" s="16"/>
      <c r="J20" s="16"/>
      <c r="K20" s="16" t="s">
        <v>12</v>
      </c>
      <c r="L20" s="16"/>
      <c r="M20" s="16"/>
      <c r="N20" s="27"/>
      <c r="O20" s="27"/>
      <c r="Q20" s="11" t="s">
        <v>13</v>
      </c>
    </row>
    <row r="21" spans="2:29" x14ac:dyDescent="0.2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8"/>
      <c r="O21" s="28"/>
    </row>
    <row r="22" spans="2:29" x14ac:dyDescent="0.2">
      <c r="B22" s="27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7"/>
      <c r="O22" s="27"/>
    </row>
    <row r="23" spans="2:29" x14ac:dyDescent="0.2">
      <c r="B23" s="15" t="s">
        <v>14</v>
      </c>
      <c r="C23" s="15"/>
      <c r="D23" s="16" t="str">
        <f>VLOOKUP(Q23,[1]LEDEN!A$1:N$65536,2,FALSE)</f>
        <v>KBC ARGOS Westv.   Antwerpse stwg  550   9040  ST Amandsberg</v>
      </c>
      <c r="E23" s="16"/>
      <c r="F23" s="16"/>
      <c r="G23" s="16"/>
      <c r="H23" s="16"/>
      <c r="I23" s="16"/>
      <c r="J23" s="16"/>
      <c r="K23" s="16"/>
      <c r="L23" s="16"/>
      <c r="Q23" s="11" t="s">
        <v>15</v>
      </c>
    </row>
    <row r="24" spans="2:29" x14ac:dyDescent="0.2">
      <c r="B24" s="15"/>
      <c r="C24" s="15"/>
      <c r="D24" t="s">
        <v>16</v>
      </c>
      <c r="G24" s="17"/>
      <c r="H24" s="17"/>
      <c r="I24" s="17" t="s">
        <v>17</v>
      </c>
      <c r="J24" s="17"/>
      <c r="K24" s="17"/>
      <c r="L24" s="17"/>
      <c r="M24" s="16" t="str">
        <f>VLOOKUP(Q23,[1]LEDEN!A$1:N$65536,11,FALSE)</f>
        <v>tel : 09 / 228 19 38</v>
      </c>
      <c r="N24" s="16"/>
      <c r="O24" s="16"/>
    </row>
    <row r="25" spans="2:29" x14ac:dyDescent="0.2">
      <c r="B25" s="42"/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2"/>
      <c r="O25" s="42"/>
    </row>
    <row r="26" spans="2:29" x14ac:dyDescent="0.2">
      <c r="B26" s="44">
        <v>9069</v>
      </c>
      <c r="C26" s="44" t="str">
        <f>VLOOKUP(B26:B33,[1]LEDEN!A$1:E$65536,2,FALSE)</f>
        <v>SOMNEL Noël</v>
      </c>
      <c r="D26" s="44"/>
      <c r="E26" s="44"/>
      <c r="F26" s="44"/>
      <c r="G26" s="44" t="str">
        <f>VLOOKUP(B26,[1]LEDEN!A$1:E$65536,3,FALSE)</f>
        <v>UN</v>
      </c>
      <c r="H26" s="44"/>
      <c r="I26" s="45"/>
      <c r="J26" s="46"/>
      <c r="K26" s="47" t="s">
        <v>41</v>
      </c>
      <c r="L26" s="48"/>
      <c r="M26" s="47" t="s">
        <v>42</v>
      </c>
      <c r="N26" s="49"/>
      <c r="O26" s="50"/>
    </row>
    <row r="27" spans="2:29" x14ac:dyDescent="0.2">
      <c r="B27" s="46">
        <v>8891</v>
      </c>
      <c r="C27" s="44" t="str">
        <f>VLOOKUP(B27:B33,[1]LEDEN!A$1:E$65536,2,FALSE)</f>
        <v>PLATEAU Tiani</v>
      </c>
      <c r="D27" s="44"/>
      <c r="E27" s="44"/>
      <c r="F27" s="44"/>
      <c r="G27" s="44" t="str">
        <f>VLOOKUP(B27,[1]LEDEN!A$1:E$65536,3,FALSE)</f>
        <v>UN</v>
      </c>
      <c r="H27" s="44"/>
      <c r="I27" s="46"/>
      <c r="J27" s="46"/>
      <c r="K27" s="49" t="s">
        <v>43</v>
      </c>
      <c r="L27" s="49"/>
      <c r="M27" s="49" t="s">
        <v>44</v>
      </c>
      <c r="N27" s="49"/>
      <c r="O27" s="46"/>
    </row>
    <row r="28" spans="2:29" x14ac:dyDescent="0.2">
      <c r="B28" s="44">
        <v>9419</v>
      </c>
      <c r="C28" s="44" t="str">
        <f>VLOOKUP(B28:B33,[1]LEDEN!A$1:E$65536,2,FALSE)</f>
        <v>MOEYKENS Biacio</v>
      </c>
      <c r="D28" s="44"/>
      <c r="E28" s="44"/>
      <c r="F28" s="44"/>
      <c r="G28" s="44" t="str">
        <f>VLOOKUP(B28,[1]LEDEN!A$1:E$65536,3,FALSE)</f>
        <v>ED</v>
      </c>
      <c r="H28" s="44"/>
      <c r="I28" s="46"/>
      <c r="J28" s="44"/>
      <c r="K28" s="49" t="s">
        <v>45</v>
      </c>
      <c r="L28" s="49"/>
      <c r="M28" s="49" t="s">
        <v>46</v>
      </c>
      <c r="N28" s="49"/>
      <c r="O28" s="46"/>
    </row>
    <row r="29" spans="2:29" x14ac:dyDescent="0.2">
      <c r="B29" s="44">
        <v>1044</v>
      </c>
      <c r="C29" s="44" t="str">
        <f>VLOOKUP(B26:B33,[1]LEDEN!A$1:E$65536,2,FALSE)</f>
        <v>COPPENS Jimmy</v>
      </c>
      <c r="D29" s="44"/>
      <c r="E29" s="44"/>
      <c r="F29" s="44"/>
      <c r="G29" s="44" t="str">
        <f>VLOOKUP(B29,[1]LEDEN!A$1:E$65536,3,FALSE)</f>
        <v>K.BCAW</v>
      </c>
      <c r="H29" s="44"/>
      <c r="I29" s="46"/>
      <c r="J29" s="46"/>
      <c r="K29" s="49" t="s">
        <v>47</v>
      </c>
      <c r="L29" s="49"/>
      <c r="M29" s="49"/>
      <c r="N29" s="49"/>
      <c r="O29" s="46"/>
    </row>
    <row r="30" spans="2:29" x14ac:dyDescent="0.2">
      <c r="B30" s="51"/>
      <c r="C30" s="44"/>
      <c r="D30" s="44"/>
      <c r="E30" s="44"/>
      <c r="F30" s="44"/>
      <c r="G30" s="44"/>
      <c r="H30" s="44"/>
      <c r="I30" s="46"/>
      <c r="J30" s="46"/>
      <c r="K30" s="49" t="s">
        <v>48</v>
      </c>
      <c r="L30" s="49"/>
      <c r="M30" s="49"/>
      <c r="N30" s="49"/>
      <c r="O30" s="50"/>
    </row>
    <row r="31" spans="2:29" x14ac:dyDescent="0.2">
      <c r="B31" s="53">
        <v>5205</v>
      </c>
      <c r="C31" s="53" t="str">
        <f>VLOOKUP(B31:B51,[1]LEDEN!A$1:E$65536,2,FALSE)</f>
        <v>DEVRIENDT Eric</v>
      </c>
      <c r="D31" s="53"/>
      <c r="E31" s="53"/>
      <c r="F31" s="53"/>
      <c r="G31" s="53" t="str">
        <f>VLOOKUP(B31,[1]LEDEN!A$1:E$65536,3,FALSE)</f>
        <v>BVG</v>
      </c>
      <c r="H31" s="53"/>
      <c r="I31" s="54" t="s">
        <v>40</v>
      </c>
      <c r="J31" s="44"/>
      <c r="K31" s="49"/>
      <c r="L31" s="44"/>
      <c r="M31" s="48"/>
      <c r="N31" s="47"/>
      <c r="O31" s="52"/>
    </row>
    <row r="32" spans="2:29" x14ac:dyDescent="0.2">
      <c r="B32" s="53">
        <v>7318</v>
      </c>
      <c r="C32" s="53" t="str">
        <f>VLOOKUP(B26:B33,[1]LEDEN!A$1:E$65536,2,FALSE)</f>
        <v>CARDON Eric</v>
      </c>
      <c r="D32" s="53"/>
      <c r="E32" s="53"/>
      <c r="F32" s="53"/>
      <c r="G32" s="53" t="str">
        <f>VLOOKUP(B32,[1]LEDEN!A$1:E$65536,3,FALSE)</f>
        <v>K.BCAW</v>
      </c>
      <c r="H32" s="53"/>
      <c r="I32" s="54" t="s">
        <v>40</v>
      </c>
      <c r="J32" s="44"/>
      <c r="K32" s="49"/>
      <c r="L32" s="44"/>
      <c r="M32" s="48"/>
      <c r="N32" s="47"/>
      <c r="O32" s="52"/>
    </row>
    <row r="33" spans="2:17" ht="14.25" customHeight="1" x14ac:dyDescent="0.2">
      <c r="B33" s="15"/>
      <c r="C33" s="15"/>
      <c r="D33" s="15"/>
      <c r="E33" s="15"/>
      <c r="F33" s="15"/>
      <c r="G33" s="15"/>
      <c r="H33" s="55"/>
      <c r="I33" s="56"/>
      <c r="J33" s="56"/>
      <c r="K33" s="56"/>
      <c r="L33" s="55"/>
      <c r="M33" s="56"/>
      <c r="N33" s="56"/>
      <c r="O33" s="56"/>
    </row>
    <row r="34" spans="2:17" x14ac:dyDescent="0.2">
      <c r="B34" s="27"/>
      <c r="C34" s="15"/>
      <c r="D34" s="16" t="s">
        <v>11</v>
      </c>
      <c r="E34" s="16"/>
      <c r="F34" s="16"/>
      <c r="G34" s="16" t="str">
        <f>VLOOKUP(Q34,[1]LEDEN!A$1:N$65536,5,FALSE)</f>
        <v xml:space="preserve">DE FAUW Guy </v>
      </c>
      <c r="H34" s="16"/>
      <c r="I34" s="16"/>
      <c r="J34" s="16"/>
      <c r="K34" s="16" t="s">
        <v>12</v>
      </c>
      <c r="L34" s="16"/>
      <c r="M34" s="16"/>
      <c r="N34" s="27"/>
      <c r="O34" s="27"/>
      <c r="Q34" s="11" t="s">
        <v>18</v>
      </c>
    </row>
    <row r="35" spans="2:17" ht="9" customHeight="1" x14ac:dyDescent="0.2">
      <c r="B35" s="27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27"/>
      <c r="O35" s="27"/>
    </row>
    <row r="36" spans="2:17" x14ac:dyDescent="0.2">
      <c r="B36" s="27" t="s">
        <v>19</v>
      </c>
      <c r="C36" s="27"/>
      <c r="D36" s="27"/>
      <c r="E36" s="27">
        <f>VLOOKUP(Q7,[1]LEDEN!A$1:N$65536,5,FALSE)</f>
        <v>40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7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2:17" x14ac:dyDescent="0.2">
      <c r="B38" s="30" t="s">
        <v>20</v>
      </c>
      <c r="C38" s="30"/>
      <c r="D38" s="30"/>
      <c r="E38" s="30"/>
      <c r="F38" s="30"/>
      <c r="G38" s="30" t="s">
        <v>21</v>
      </c>
      <c r="H38" s="30"/>
      <c r="I38" s="30"/>
      <c r="J38" s="30"/>
      <c r="K38" s="30"/>
      <c r="L38" s="31"/>
      <c r="M38" s="31"/>
      <c r="N38" s="31"/>
      <c r="O38" s="31"/>
    </row>
    <row r="39" spans="2:17" ht="8.25" customHeigh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2:17" x14ac:dyDescent="0.2">
      <c r="B40" s="27"/>
      <c r="C40" s="27" t="s">
        <v>22</v>
      </c>
      <c r="D40" s="27"/>
      <c r="E40" s="27"/>
      <c r="F40" s="31" t="s">
        <v>23</v>
      </c>
      <c r="G40" s="31"/>
      <c r="H40" s="31"/>
      <c r="I40" s="31"/>
      <c r="J40" s="31"/>
      <c r="K40" s="31"/>
      <c r="L40" s="27"/>
      <c r="M40" s="27"/>
      <c r="N40" s="27"/>
      <c r="O40" s="27"/>
    </row>
    <row r="41" spans="2:17" x14ac:dyDescent="0.2">
      <c r="B41" s="27"/>
      <c r="C41" s="27"/>
      <c r="D41" s="27"/>
      <c r="E41" s="27"/>
      <c r="F41" s="31" t="s">
        <v>24</v>
      </c>
      <c r="G41" s="31"/>
      <c r="H41" s="31"/>
      <c r="I41" s="31"/>
      <c r="J41" s="31"/>
      <c r="K41" s="31"/>
      <c r="L41" s="27"/>
      <c r="M41" s="27"/>
      <c r="N41" s="27"/>
      <c r="O41" s="27"/>
    </row>
    <row r="42" spans="2:17" x14ac:dyDescent="0.2">
      <c r="B42" s="27"/>
      <c r="C42" s="27"/>
      <c r="D42" s="27"/>
      <c r="E42" s="27"/>
      <c r="F42" s="31" t="s">
        <v>25</v>
      </c>
      <c r="G42" s="31"/>
      <c r="H42" s="31"/>
      <c r="I42" s="31"/>
      <c r="J42" s="31"/>
      <c r="K42" s="31"/>
      <c r="L42" s="27"/>
      <c r="M42" s="27"/>
      <c r="N42" s="27"/>
      <c r="O42" s="27"/>
    </row>
    <row r="43" spans="2:17" x14ac:dyDescent="0.2">
      <c r="B43" s="27"/>
      <c r="C43" s="27"/>
      <c r="D43" s="27"/>
      <c r="E43" s="27"/>
      <c r="F43" s="31"/>
      <c r="G43" s="31"/>
      <c r="H43" s="31"/>
      <c r="I43" s="31"/>
      <c r="J43" s="31"/>
      <c r="K43" s="31"/>
      <c r="L43" s="27"/>
      <c r="M43" s="27"/>
      <c r="N43" s="27"/>
      <c r="O43" s="27"/>
    </row>
    <row r="44" spans="2:17" x14ac:dyDescent="0.2">
      <c r="B44" s="27"/>
      <c r="C44" s="27" t="s">
        <v>26</v>
      </c>
      <c r="D44" s="27"/>
      <c r="E44" s="27"/>
      <c r="F44" s="27"/>
      <c r="G44" s="27" t="s">
        <v>27</v>
      </c>
      <c r="H44" s="32">
        <f>VLOOKUP(Q7,[1]LEDEN!A$1:N$65536,7,FALSE)</f>
        <v>1.82</v>
      </c>
      <c r="I44" s="27"/>
      <c r="J44" s="27"/>
      <c r="K44" s="33" t="s">
        <v>28</v>
      </c>
      <c r="L44" s="34">
        <f>VLOOKUP(Q7,[1]LEDEN!A$1:N$65536,11,FALSE)</f>
        <v>1.6</v>
      </c>
      <c r="M44" s="27"/>
      <c r="N44" s="27"/>
      <c r="O44" s="27"/>
    </row>
    <row r="45" spans="2:17" x14ac:dyDescent="0.2">
      <c r="B45" s="27"/>
      <c r="C45" s="27" t="s">
        <v>29</v>
      </c>
      <c r="D45" s="27"/>
      <c r="E45" s="27"/>
      <c r="F45" s="27"/>
      <c r="G45" s="27" t="s">
        <v>27</v>
      </c>
      <c r="H45" s="32">
        <f>VLOOKUP(Q7,[1]LEDEN!A$1:N$65536,9,FALSE)</f>
        <v>2.4900000000000002</v>
      </c>
      <c r="I45" s="27"/>
      <c r="J45" s="27"/>
      <c r="K45" s="33" t="s">
        <v>28</v>
      </c>
      <c r="L45" s="34">
        <f>VLOOKUP(Q7,[1]LEDEN!A$1:N$65536,13,FALSE)</f>
        <v>2.19</v>
      </c>
      <c r="M45" s="27"/>
      <c r="N45" s="27"/>
      <c r="O45" s="27"/>
    </row>
    <row r="46" spans="2:17" x14ac:dyDescent="0.2">
      <c r="B46" s="27"/>
      <c r="C46" s="27"/>
      <c r="D46" s="27"/>
      <c r="E46" s="27"/>
      <c r="F46" s="27"/>
      <c r="G46" s="27"/>
      <c r="H46" s="32"/>
      <c r="I46" s="27"/>
      <c r="J46" s="27"/>
      <c r="K46" s="15"/>
      <c r="L46" s="35"/>
      <c r="M46" s="27"/>
      <c r="N46" s="27"/>
      <c r="O46" s="27"/>
    </row>
    <row r="47" spans="2:17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2:17" x14ac:dyDescent="0.2">
      <c r="B48" s="27"/>
      <c r="C48" s="27" t="s">
        <v>30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2:15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2:15" x14ac:dyDescent="0.2">
      <c r="B50" s="27"/>
      <c r="C50" s="27" t="s">
        <v>31</v>
      </c>
      <c r="D50" s="27"/>
      <c r="E50" s="27"/>
      <c r="F50" s="27"/>
      <c r="G50" s="27"/>
      <c r="H50" s="27" t="s">
        <v>32</v>
      </c>
      <c r="I50" s="27"/>
      <c r="J50" s="27" t="s">
        <v>33</v>
      </c>
      <c r="K50" s="36" t="s">
        <v>38</v>
      </c>
      <c r="L50" s="27"/>
      <c r="M50" s="27">
        <v>2014</v>
      </c>
      <c r="N50" s="27"/>
      <c r="O50" s="27"/>
    </row>
    <row r="51" spans="2:15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x14ac:dyDescent="0.2">
      <c r="B52" s="27"/>
      <c r="C52" s="37" t="s">
        <v>34</v>
      </c>
      <c r="D52" s="37"/>
      <c r="E52" s="37"/>
      <c r="F52" s="37"/>
      <c r="G52" s="37"/>
      <c r="H52" s="37"/>
      <c r="I52" s="37"/>
      <c r="J52" s="37"/>
      <c r="K52" s="37"/>
      <c r="L52" s="27"/>
      <c r="M52" s="27"/>
      <c r="N52" s="27"/>
      <c r="O52" s="27"/>
    </row>
    <row r="53" spans="2:15" x14ac:dyDescent="0.2">
      <c r="B53" s="27"/>
      <c r="C53" s="15" t="s">
        <v>35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2:15" x14ac:dyDescent="0.2">
      <c r="B54" s="27"/>
      <c r="C54" s="15" t="s">
        <v>36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2:15" x14ac:dyDescent="0.2">
      <c r="B55" s="27"/>
      <c r="C55" s="38" t="s">
        <v>37</v>
      </c>
      <c r="D55" s="37"/>
      <c r="E55" s="37"/>
      <c r="F55" s="37"/>
      <c r="G55" s="37"/>
      <c r="H55" s="37"/>
      <c r="I55" s="37"/>
      <c r="J55" s="37"/>
      <c r="K55" s="27"/>
      <c r="L55" s="27"/>
      <c r="M55" s="27"/>
      <c r="N55" s="27"/>
      <c r="O55" s="27"/>
    </row>
    <row r="56" spans="2:15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6"/>
    </row>
    <row r="57" spans="2:15" ht="15.75" x14ac:dyDescent="0.25">
      <c r="C57" s="39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</sheetData>
  <mergeCells count="11">
    <mergeCell ref="H19:K19"/>
    <mergeCell ref="L19:O19"/>
    <mergeCell ref="H33:K33"/>
    <mergeCell ref="L33:O33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56</xdr:row>
                <xdr:rowOff>47625</xdr:rowOff>
              </from>
              <to>
                <xdr:col>13</xdr:col>
                <xdr:colOff>142875</xdr:colOff>
                <xdr:row>57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2014-08-30T08:00:33Z</dcterms:created>
  <dcterms:modified xsi:type="dcterms:W3CDTF">2014-10-07T09:56:49Z</dcterms:modified>
</cp:coreProperties>
</file>