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MB\DRIEBANDEN\3° KLASSE (22)\"/>
    </mc:Choice>
  </mc:AlternateContent>
  <xr:revisionPtr revIDLastSave="0" documentId="13_ncr:1_{3E13EA40-FC76-4B0E-906A-F3D0C083E987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8" l="1"/>
  <c r="D21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H39" i="1" s="1"/>
  <c r="F39" i="1"/>
  <c r="E39" i="1"/>
  <c r="H38" i="1"/>
  <c r="H37" i="1"/>
  <c r="H36" i="1"/>
  <c r="H35" i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H28" i="8"/>
  <c r="D28" i="8" s="1"/>
  <c r="H24" i="8"/>
  <c r="D24" i="8" s="1"/>
  <c r="H23" i="8"/>
  <c r="D23" i="8" s="1"/>
  <c r="H22" i="8"/>
  <c r="D22" i="8" s="1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H29" i="1"/>
  <c r="H28" i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53" i="8" l="1"/>
  <c r="D53" i="8" s="1"/>
  <c r="H46" i="8"/>
  <c r="D46" i="8" s="1"/>
  <c r="H39" i="8"/>
  <c r="D39" i="8" s="1"/>
  <c r="H32" i="8"/>
  <c r="D32" i="8" s="1"/>
  <c r="H25" i="8"/>
  <c r="D25" i="8" s="1"/>
  <c r="H18" i="8"/>
  <c r="D18" i="8" s="1"/>
  <c r="E18" i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<sst xmlns="http://schemas.openxmlformats.org/spreadsheetml/2006/main" count="2621" uniqueCount="1094">
  <si>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</si>
  <si>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</si>
  <si>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</si>
  <si>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</si>
  <si>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</si>
  <si>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</si>
  <si>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</si>
  <si>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</si>
  <si>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</si>
  <si>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</si>
  <si>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</si>
  <si>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</si>
  <si>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</si>
  <si>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</si>
  <si>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</si>
  <si>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</si>
  <si>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</si>
  <si>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</si>
  <si>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</si>
  <si>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</si>
  <si>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</si>
  <si>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</si>
  <si>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</si>
  <si>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</si>
  <si>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</si>
  <si>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</si>
  <si>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</si>
  <si>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</si>
  <si>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</si>
  <si>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</si>
  <si>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</si>
  <si>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</si>
  <si>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</si>
  <si>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</si>
  <si>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</si>
  <si>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</si>
  <si>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</si>
  <si>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</si>
  <si>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</si>
  <si>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</si>
  <si>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</si>
  <si>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</si>
  <si>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</si>
  <si>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</si>
  <si>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</si>
  <si>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</si>
  <si>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</si>
  <si>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</si>
  <si>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</si>
  <si>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</si>
  <si>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</si>
  <si>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</si>
  <si>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</si>
  <si>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</si>
  <si>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</si>
  <si>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</si>
  <si>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</si>
  <si>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</si>
  <si>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</si>
  <si>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</si>
  <si>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</si>
  <si>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</si>
  <si>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</si>
  <si>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</si>
  <si>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</si>
  <si>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</si>
  <si>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</si>
  <si>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</si>
  <si>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</si>
  <si>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</si>
  <si>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</si>
  <si>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</si>
  <si>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</si>
  <si>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</si>
  <si>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</si>
  <si>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</si>
  <si>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</si>
  <si>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</si>
  <si>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</si>
  <si>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</si>
  <si>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</si>
  <si>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</si>
  <si>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</si>
  <si>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</si>
  <si>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</si>
  <si>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</si>
  <si>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</si>
  <si>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</si>
  <si>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</si>
  <si>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</si>
  <si>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</si>
  <si>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</si>
  <si>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</si>
  <si>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</si>
  <si>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</si>
  <si>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</si>
  <si>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</si>
  <si>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</si>
  <si>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</si>
  <si>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</si>
  <si>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</si>
  <si>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</si>
  <si>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</si>
  <si>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</si>
  <si>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</si>
  <si>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</si>
  <si>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</si>
  <si>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</si>
  <si>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</si>
  <si>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</si>
  <si>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</si>
  <si>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</si>
  <si>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</si>
  <si>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</si>
  <si>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</si>
  <si>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</si>
  <si>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</si>
  <si>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</si>
  <si>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</si>
  <si>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</si>
  <si>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</si>
  <si>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</si>
  <si>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</si>
  <si>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</si>
  <si>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</si>
  <si>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</si>
  <si>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</si>
  <si>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</si>
  <si>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</si>
  <si>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</si>
  <si>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</si>
  <si>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</si>
  <si>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</si>
  <si>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</si>
  <si>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</si>
  <si>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</si>
  <si>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</si>
  <si>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</si>
  <si>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</si>
  <si>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</si>
  <si>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</si>
  <si>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</si>
  <si>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</si>
  <si>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</si>
  <si>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</si>
  <si>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</si>
  <si>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</si>
  <si>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</si>
  <si>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</si>
  <si>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</si>
  <si>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</si>
  <si>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</si>
  <si>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</si>
  <si>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</si>
  <si>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</si>
  <si>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</si>
  <si>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</si>
  <si>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</si>
  <si>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</si>
  <si>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</si>
  <si>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</si>
  <si>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</si>
  <si>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</si>
  <si>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</si>
  <si>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</si>
  <si>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</si>
  <si>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</si>
  <si>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</si>
  <si>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</si>
  <si>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</si>
  <si>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</si>
  <si>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</si>
  <si>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</si>
  <si>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</si>
  <si>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</si>
  <si>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</si>
  <si>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</si>
  <si>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</si>
  <si>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</si>
  <si>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</si>
  <si>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</si>
  <si>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</si>
  <si>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</si>
  <si>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</si>
  <si>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</si>
  <si>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</si>
  <si>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</si>
  <si>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</si>
  <si>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</si>
  <si>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</si>
  <si>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</si>
  <si>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</si>
  <si>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</si>
  <si>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</si>
  <si>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</si>
  <si>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</si>
  <si>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</si>
  <si>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</si>
  <si>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</si>
  <si>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</si>
  <si>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</si>
  <si>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</si>
  <si>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</si>
  <si>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</si>
  <si>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</si>
  <si>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</si>
  <si>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</si>
  <si>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</si>
  <si>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</si>
  <si>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</si>
  <si>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</si>
  <si>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</si>
  <si>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</si>
  <si>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</si>
  <si>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</si>
  <si>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</si>
  <si>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</si>
  <si>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</si>
  <si>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</si>
  <si>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</si>
  <si>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</si>
  <si>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</si>
  <si>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</si>
  <si>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</si>
  <si>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</si>
  <si>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</si>
  <si>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</si>
  <si>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</si>
  <si>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</si>
  <si>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</si>
  <si>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</si>
  <si>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</si>
  <si>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</si>
  <si>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</si>
  <si>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</si>
  <si>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</si>
  <si>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</si>
  <si>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</si>
  <si>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</si>
  <si>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</si>
  <si>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</si>
  <si>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</si>
  <si>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</si>
  <si>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</si>
  <si>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</si>
  <si>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</si>
  <si>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</si>
  <si>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</si>
  <si>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</si>
  <si>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</si>
  <si>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</si>
  <si>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</si>
  <si>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</si>
  <si>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</si>
  <si>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</si>
  <si>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</si>
  <si>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</si>
  <si>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</si>
  <si>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</si>
  <si>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</si>
  <si>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</si>
  <si>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</si>
  <si>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</si>
  <si>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</si>
  <si>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</si>
  <si>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</si>
  <si>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</si>
  <si>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</si>
  <si>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</si>
  <si>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</si>
  <si>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</si>
  <si>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</si>
  <si>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</si>
  <si>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</si>
  <si>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</si>
  <si>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</si>
  <si>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</si>
  <si>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</si>
  <si>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</si>
  <si>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</si>
  <si>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</si>
  <si>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</si>
  <si>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</si>
  <si>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</si>
  <si>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</si>
  <si>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</si>
  <si>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</si>
  <si>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</si>
  <si>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</si>
  <si>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</si>
  <si>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</si>
  <si>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</si>
  <si>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</si>
  <si>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</si>
  <si>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</si>
  <si>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</si>
  <si>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</si>
  <si>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</si>
  <si>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</si>
  <si>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</si>
  <si>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</si>
  <si>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</si>
  <si>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</si>
  <si>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</si>
  <si>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</si>
  <si>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</si>
  <si>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</si>
  <si>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</si>
  <si>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</si>
  <si>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</si>
  <si>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</si>
  <si>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</si>
  <si>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</si>
  <si>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</si>
  <si>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</si>
  <si>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</si>
  <si>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</si>
  <si>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</si>
  <si>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</si>
  <si>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</si>
  <si>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</si>
  <si>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</si>
  <si>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</si>
  <si>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</si>
  <si>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</si>
  <si>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</si>
  <si>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</si>
  <si>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</si>
  <si>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</si>
  <si>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</si>
  <si>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</si>
  <si>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</si>
  <si>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</si>
  <si>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</si>
  <si>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</si>
  <si>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</si>
  <si>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</si>
  <si>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</si>
  <si>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</si>
  <si>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</si>
  <si>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</si>
  <si>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</si>
  <si>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</si>
  <si>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</si>
  <si>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</si>
  <si>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</si>
  <si>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</si>
  <si>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</si>
  <si>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</si>
  <si>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</si>
  <si>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</si>
  <si>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</si>
  <si>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</si>
  <si>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</si>
  <si>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</si>
  <si>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</si>
  <si>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</si>
  <si>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</si>
  <si>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</si>
  <si>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</si>
  <si>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</si>
  <si>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</si>
  <si>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</si>
  <si>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</si>
  <si>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</si>
  <si>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</si>
  <si>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</si>
  <si>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</si>
  <si>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</si>
  <si>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</si>
  <si>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</si>
  <si>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</si>
  <si>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</si>
  <si>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</si>
  <si>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</si>
  <si>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</si>
  <si>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</si>
  <si>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</si>
  <si>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</si>
  <si>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</si>
  <si>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</si>
  <si>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</si>
  <si>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</si>
  <si>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</si>
  <si>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</si>
  <si>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</si>
  <si>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</si>
  <si>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</si>
  <si>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</si>
  <si>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</si>
  <si>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</si>
  <si>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</si>
  <si>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</si>
  <si>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</si>
  <si>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</si>
  <si>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</si>
  <si>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</si>
  <si>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</si>
  <si>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</si>
  <si>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</si>
  <si>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</si>
  <si>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</si>
  <si>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</si>
  <si>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</si>
  <si>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</si>
  <si>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</si>
  <si>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</si>
  <si>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</si>
  <si>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</si>
  <si>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</si>
  <si>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</si>
  <si>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</si>
  <si>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</si>
  <si>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</si>
  <si>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</si>
  <si>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</si>
  <si>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</si>
  <si>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</si>
  <si>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</si>
  <si>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</si>
  <si>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</si>
  <si>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</si>
  <si>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</si>
  <si>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</si>
  <si>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</si>
  <si>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</si>
  <si>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</si>
  <si>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</si>
  <si>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</si>
  <si>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</si>
  <si>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</si>
  <si>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</si>
  <si>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</si>
  <si>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</si>
  <si>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</si>
  <si>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</si>
  <si>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</si>
  <si>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</si>
  <si>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</si>
  <si>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</si>
  <si>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</si>
  <si>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</si>
  <si>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</si>
  <si>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</si>
  <si>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</si>
  <si>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</si>
  <si>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</si>
  <si>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</si>
  <si>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</si>
  <si>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</si>
  <si>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</si>
  <si>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</si>
  <si>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</si>
  <si>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</si>
  <si>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</si>
  <si>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</si>
  <si>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</si>
  <si>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</si>
  <si>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</si>
  <si>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</si>
  <si>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</si>
  <si>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</si>
  <si>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</si>
  <si>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</si>
  <si>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</si>
  <si>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</si>
  <si>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</si>
  <si>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</si>
  <si>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</si>
  <si>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</si>
  <si>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</si>
  <si>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</si>
  <si>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</si>
  <si>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</si>
  <si>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</si>
  <si>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</si>
  <si>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</si>
  <si>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</si>
  <si>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</si>
  <si>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</si>
  <si>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</si>
  <si>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</si>
  <si>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</si>
  <si>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</si>
  <si>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</si>
  <si>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</si>
  <si>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</si>
  <si>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</si>
  <si>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</si>
  <si>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</si>
  <si>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</si>
  <si>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</si>
  <si>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</si>
  <si>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</si>
  <si>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</si>
  <si>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</si>
  <si>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</si>
  <si>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</si>
  <si>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</si>
  <si>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</si>
  <si>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</si>
  <si>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</si>
  <si>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</si>
  <si>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</si>
  <si>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</si>
  <si>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</si>
  <si>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</si>
  <si>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</si>
  <si>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</si>
  <si>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</si>
  <si>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</si>
  <si>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</si>
  <si>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</si>
  <si>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</si>
  <si>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</si>
  <si>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</si>
  <si>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</si>
  <si>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</si>
  <si>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</si>
  <si>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</si>
  <si>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</si>
  <si>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</si>
  <si>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</si>
  <si>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</si>
  <si>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</si>
  <si>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</si>
  <si>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</si>
  <si>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</si>
  <si>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</si>
  <si>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</si>
  <si>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</si>
  <si>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</si>
  <si>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</si>
  <si>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</si>
  <si>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</si>
  <si>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</si>
  <si>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</si>
  <si>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</si>
  <si>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</si>
  <si>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</si>
  <si>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</si>
  <si>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</si>
  <si>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</si>
  <si>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</si>
  <si>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</si>
  <si>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</si>
  <si>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</si>
  <si>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</si>
  <si>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</si>
  <si>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</si>
  <si>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</si>
  <si>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</si>
  <si>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</si>
  <si>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</si>
  <si>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</si>
  <si>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</si>
  <si>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</si>
  <si>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</si>
  <si>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</si>
  <si>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</si>
  <si>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</si>
  <si>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</si>
  <si>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</si>
  <si>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</si>
  <si>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</si>
  <si>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</si>
  <si>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</si>
  <si>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</si>
  <si>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</si>
  <si>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</si>
  <si>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</si>
  <si>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</si>
  <si>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</si>
  <si>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</si>
  <si>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</si>
  <si>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</si>
  <si>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</si>
  <si>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</si>
  <si>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</si>
  <si>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</si>
  <si>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</si>
  <si>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</si>
  <si>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</si>
  <si>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</si>
  <si>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</si>
  <si>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</si>
  <si>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</si>
  <si>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</si>
  <si>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</si>
  <si>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</si>
  <si>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</si>
  <si>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</si>
  <si>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</si>
  <si>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</si>
  <si>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</si>
  <si>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</si>
  <si>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</si>
  <si>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</si>
  <si>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</si>
  <si>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</si>
  <si>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</si>
  <si>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</si>
  <si>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</si>
  <si>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</si>
  <si>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</si>
  <si>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</si>
  <si>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</si>
  <si>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</si>
  <si>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</si>
  <si>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</si>
  <si>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</si>
  <si>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</si>
  <si>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</si>
  <si>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</si>
  <si>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</si>
  <si>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</si>
  <si>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</si>
  <si>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</si>
  <si>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</si>
  <si>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</si>
  <si>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</si>
  <si>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</si>
  <si>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</si>
  <si>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</si>
  <si>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</si>
  <si>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</si>
  <si>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</si>
  <si>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</si>
  <si>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</si>
  <si>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</si>
  <si>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</si>
  <si>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</si>
  <si>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</si>
  <si>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</si>
  <si>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</si>
  <si>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</si>
  <si>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</si>
  <si>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</si>
  <si>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</si>
  <si>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</si>
  <si>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</si>
  <si>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</si>
  <si>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</si>
  <si>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</si>
  <si>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</si>
  <si>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</si>
  <si>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</si>
  <si>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</si>
  <si>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</si>
  <si>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</si>
  <si>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</si>
  <si>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</si>
  <si>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</si>
  <si>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</si>
  <si>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</si>
  <si>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</si>
  <si>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</si>
  <si>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</si>
  <si>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</si>
  <si>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</si>
  <si>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</si>
  <si>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</si>
  <si>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</si>
  <si>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</si>
  <si>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</si>
  <si>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</si>
  <si>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</si>
  <si>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</si>
  <si>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</si>
  <si>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</si>
  <si>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</si>
  <si>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</si>
  <si>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</si>
  <si>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</si>
  <si>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</si>
  <si>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</si>
  <si>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</si>
  <si>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</si>
  <si>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</si>
  <si>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</si>
  <si>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</si>
  <si>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</si>
  <si>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</si>
  <si>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</si>
  <si>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</si>
  <si>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</si>
  <si>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</si>
  <si>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</si>
  <si>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</si>
  <si>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</si>
  <si>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</si>
  <si>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</si>
  <si>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</si>
  <si>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</si>
  <si>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</si>
  <si>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</si>
  <si>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</si>
  <si>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</si>
  <si>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</si>
  <si>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</si>
  <si>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</si>
  <si>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</si>
  <si>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</si>
  <si>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</si>
  <si>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</si>
  <si>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</si>
  <si>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</si>
  <si>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</si>
  <si>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</si>
  <si>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</si>
  <si>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</si>
  <si>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</si>
  <si>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</si>
  <si>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</si>
  <si>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</si>
  <si>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</si>
  <si>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</si>
  <si>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</si>
  <si>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</si>
  <si>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</si>
  <si>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</si>
  <si>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</si>
  <si>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</si>
  <si>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</si>
  <si>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</si>
  <si>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</si>
  <si>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</si>
  <si>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</si>
  <si>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</si>
  <si>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</si>
  <si>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</si>
  <si>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</si>
  <si>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</si>
  <si>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</si>
  <si>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</si>
  <si>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</si>
  <si>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</si>
  <si>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</si>
  <si>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</si>
  <si>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</si>
  <si>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</si>
  <si>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</si>
  <si>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</si>
  <si>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</si>
  <si>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</si>
  <si>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</si>
  <si>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</si>
  <si>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</si>
  <si>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</si>
  <si>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</si>
  <si>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</si>
  <si>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</si>
  <si>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</si>
  <si>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</si>
  <si>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</si>
  <si>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</si>
  <si>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</si>
  <si>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</si>
  <si>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</si>
  <si>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</si>
  <si>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</si>
  <si>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</si>
  <si>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</si>
  <si>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</si>
  <si>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</si>
  <si>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</si>
  <si>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</si>
  <si>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</si>
  <si>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</si>
  <si>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</si>
  <si>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</si>
  <si>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</si>
  <si>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</si>
  <si>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</si>
  <si>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</si>
  <si>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</si>
  <si>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</si>
  <si>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</si>
  <si>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</si>
  <si>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</si>
  <si>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</si>
  <si>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</si>
  <si>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</si>
  <si>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</si>
  <si>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</si>
  <si>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</si>
  <si>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</si>
  <si>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</si>
  <si>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</si>
  <si>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</si>
  <si>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</si>
  <si>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</si>
  <si>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</si>
  <si>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</si>
  <si>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</si>
  <si>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</si>
  <si>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</si>
  <si>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</si>
  <si>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</si>
  <si>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</si>
  <si>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</si>
  <si>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</si>
  <si>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</si>
  <si>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</si>
  <si>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</si>
  <si>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</si>
  <si>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</si>
  <si>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</si>
  <si>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</si>
  <si>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</si>
  <si>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</si>
  <si>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</si>
  <si>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</si>
  <si>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</si>
  <si>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</si>
  <si>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</si>
  <si>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</si>
  <si>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</si>
  <si>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</si>
  <si>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</si>
  <si>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</si>
  <si>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</si>
  <si>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</si>
  <si>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</si>
  <si>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</si>
  <si>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</si>
  <si>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</si>
  <si>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</si>
  <si>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</si>
  <si>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</si>
  <si>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</si>
  <si>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</si>
  <si>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</si>
  <si>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</si>
  <si>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</si>
  <si>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</si>
  <si>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</si>
  <si>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</si>
  <si>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</si>
  <si>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</si>
  <si>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</si>
  <si>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</si>
  <si>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</si>
  <si>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</si>
  <si>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</si>
  <si>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</si>
  <si>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</si>
  <si>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</si>
  <si>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</si>
  <si>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</si>
  <si>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</si>
  <si>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</si>
  <si>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</si>
  <si>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</si>
  <si>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</si>
  <si>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</si>
  <si>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</si>
  <si>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</si>
  <si>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</si>
  <si>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</si>
  <si>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</si>
  <si>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</si>
  <si>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</si>
  <si>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</si>
  <si>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</si>
  <si>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</si>
  <si>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</si>
  <si>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</si>
  <si>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</si>
  <si>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</si>
  <si>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</si>
  <si>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</si>
  <si>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</si>
  <si>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</si>
  <si>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</si>
  <si>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</si>
  <si>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</si>
  <si>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</si>
  <si>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</si>
  <si>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</si>
  <si>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</si>
  <si>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</si>
  <si>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</si>
  <si>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</si>
  <si>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</si>
  <si>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</si>
  <si>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</si>
  <si>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</si>
  <si>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</si>
  <si>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</si>
  <si>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</si>
  <si>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</si>
  <si>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</si>
  <si>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</si>
  <si>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</si>
  <si>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</si>
  <si>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</si>
  <si>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</si>
  <si>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</si>
  <si>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</si>
  <si>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</si>
  <si>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</si>
  <si>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</si>
  <si>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</si>
  <si>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</si>
  <si>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</si>
  <si>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</si>
  <si>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</si>
  <si>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</si>
  <si>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</si>
  <si>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</si>
  <si>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</si>
  <si>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</si>
  <si>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</si>
  <si>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</si>
  <si>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</si>
  <si>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</si>
  <si>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</si>
  <si>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</si>
  <si>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</si>
  <si>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</si>
  <si>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</si>
  <si>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</si>
  <si>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</si>
  <si>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</si>
  <si>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</si>
  <si>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</si>
  <si>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</si>
  <si>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</si>
  <si>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</si>
  <si>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</si>
  <si>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</si>
  <si>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</si>
  <si>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</si>
  <si>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</si>
  <si>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</si>
  <si>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</si>
  <si>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</si>
  <si>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</si>
  <si>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</si>
  <si>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</si>
  <si>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</si>
  <si>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</si>
  <si>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</si>
  <si>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</si>
  <si>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</si>
  <si>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</si>
  <si>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</si>
  <si>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</si>
  <si>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</si>
  <si>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</si>
  <si>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</si>
  <si>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</si>
  <si>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</si>
  <si>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</si>
  <si>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</si>
  <si>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</si>
  <si>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</si>
  <si>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</si>
  <si>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</si>
  <si>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</si>
  <si>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</si>
  <si>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</si>
  <si>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</si>
  <si>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</si>
  <si>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</si>
  <si>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</si>
  <si>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</si>
  <si>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</si>
  <si>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</si>
  <si>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</si>
  <si>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</si>
  <si>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</si>
  <si>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</si>
  <si>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</si>
  <si>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</si>
  <si>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</si>
  <si>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</si>
  <si>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</si>
  <si>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</si>
  <si>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</si>
  <si>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</si>
  <si>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</si>
  <si>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</si>
  <si>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</si>
  <si>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</si>
  <si>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</si>
  <si>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</si>
  <si>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</si>
  <si>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</si>
  <si>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</si>
  <si>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</si>
  <si>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</si>
  <si>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</si>
  <si>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</si>
  <si>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</si>
  <si>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</si>
  <si>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</si>
  <si>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</si>
  <si>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</si>
  <si>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</si>
  <si>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</si>
  <si>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</si>
  <si>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</si>
  <si>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</si>
  <si>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</si>
  <si>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</si>
  <si>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</si>
  <si>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</si>
  <si>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</si>
  <si>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</si>
  <si>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</si>
  <si>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</si>
  <si>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</si>
  <si>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</si>
  <si>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</si>
  <si>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</si>
  <si>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</si>
  <si>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</si>
  <si>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</si>
  <si>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</si>
  <si>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</si>
  <si>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</si>
  <si>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</si>
  <si>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</si>
  <si>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</si>
  <si>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</si>
  <si>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</si>
  <si>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</si>
  <si>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</si>
  <si>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</si>
  <si>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</si>
  <si>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</si>
  <si>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</si>
  <si>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</si>
  <si>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</si>
  <si>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</si>
  <si>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</si>
  <si>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</si>
  <si>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</si>
  <si>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</si>
  <si>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</si>
  <si>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</si>
  <si>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</si>
  <si>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</si>
  <si>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</si>
  <si>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</si>
  <si>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</si>
  <si>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</si>
  <si>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</si>
  <si>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</si>
  <si>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</si>
  <si>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</si>
  <si>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</si>
  <si>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</si>
  <si>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</si>
  <si>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</si>
  <si>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</si>
  <si>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</si>
  <si>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</si>
  <si>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</si>
  <si>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</si>
  <si>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</si>
  <si>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</si>
  <si>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</si>
  <si>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</si>
  <si>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</si>
  <si>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</si>
  <si>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</si>
  <si>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</si>
  <si>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</si>
  <si>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</si>
  <si>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</si>
  <si>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</si>
  <si>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</si>
  <si>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</si>
  <si>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</si>
  <si>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</si>
  <si>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</si>
  <si>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</si>
  <si>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</si>
  <si>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</si>
  <si>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</si>
  <si>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</si>
  <si>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</si>
  <si>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</si>
  <si>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</si>
  <si>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</si>
  <si>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</si>
  <si>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</si>
  <si>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</si>
  <si>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</si>
  <si>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VR 7 &amp; ZO 9/3/2025</t>
  </si>
  <si>
    <t>UITSLAG 2° GEW. VOORRONDE - 3° KLASSE DRIEBAND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</si>
</sst>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zoomScale="70" zoomScaleNormal="70" workbookViewId="0">
      <pane ySplit="12" topLeftCell="A13" activePane="bottomLeft" state="frozen"/>
      <selection pane="bottomLeft" activeCell="D11" sqref="D11:E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/>
      <c r="E11" s="83"/>
      <c r="F11" s="44"/>
      <c r="G11" s="42"/>
      <c r="H11" s="45"/>
      <c r="I11" s="45"/>
      <c r="J11" s="58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pane ySplit="12" topLeftCell="A34" activePane="bottomLeft" state="frozen"/>
      <selection pane="bottomLeft" activeCell="J21" sqref="J21:J2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1093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933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1092</v>
      </c>
      <c r="D11" s="83">
        <v>2.84</v>
      </c>
      <c r="E11" s="83"/>
      <c r="F11" s="44">
        <v>22</v>
      </c>
      <c r="G11" s="42"/>
      <c r="H11" s="48">
        <v>0.40500000000000003</v>
      </c>
      <c r="I11" s="48">
        <v>0.495</v>
      </c>
      <c r="J11" s="59">
        <v>0.61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6080</v>
      </c>
      <c r="C13" s="30" t="str">
        <f>IF($B13="","(Naam Speler)",VLOOKUP($B13,LEDEN!$B:$G,5,FALSE))</f>
        <v>ROELS Jan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8022</v>
      </c>
      <c r="C14" s="22" t="str">
        <f>IF($B14="","",VLOOKUP($B14,LEDEN!$B:$G,5,FALSE))</f>
        <v>VION Mark</v>
      </c>
      <c r="D14" s="21" t="str">
        <f>IF($H14="","",IF($H14&lt;$H$11,"OG",IF($H14&gt;=$J$11,"D.PR",IF($H14&gt;=$I$11,"PROM","MG"))))</f>
        <v>OG</v>
      </c>
      <c r="E14" s="20">
        <v>0</v>
      </c>
      <c r="F14" s="19">
        <v>18</v>
      </c>
      <c r="G14" s="19">
        <v>51</v>
      </c>
      <c r="H14" s="54">
        <f>IF(G14="","",ROUNDDOWN(F14/G14,3))</f>
        <v>0.35199999999999998</v>
      </c>
      <c r="I14" s="19">
        <v>5</v>
      </c>
      <c r="J14" s="66">
        <v>3</v>
      </c>
    </row>
    <row r="15" spans="1:13" ht="22.5" customHeight="1" x14ac:dyDescent="0.25">
      <c r="B15" s="18">
        <v>7821</v>
      </c>
      <c r="C15" s="17" t="str">
        <f>IF($B15="","",VLOOKUP($B15,LEDEN!$B:$G,5,FALSE))</f>
        <v>VROMANT Marc</v>
      </c>
      <c r="D15" s="16" t="str">
        <f t="shared" ref="D15:D17" si="0">IF($H15="","",IF($H15&lt;$H$11,"OG",IF($H15&gt;=$J$11,"D.PR",IF($H15&gt;=$I$11,"PROM","MG"))))</f>
        <v>PROM</v>
      </c>
      <c r="E15" s="15">
        <v>0</v>
      </c>
      <c r="F15" s="14">
        <v>20</v>
      </c>
      <c r="G15" s="14">
        <v>34</v>
      </c>
      <c r="H15" s="55">
        <f t="shared" ref="H15:H17" si="1">IF(G15="","",ROUNDDOWN(F15/G15,3))</f>
        <v>0.58799999999999997</v>
      </c>
      <c r="I15" s="14">
        <v>3</v>
      </c>
      <c r="J15" s="67"/>
    </row>
    <row r="16" spans="1:13" ht="22.5" customHeight="1" x14ac:dyDescent="0.25">
      <c r="B16" s="18">
        <v>7525</v>
      </c>
      <c r="C16" s="17" t="str">
        <f>IF($B16="","",VLOOKUP($B16,LEDEN!$B:$G,5,FALSE))</f>
        <v>VAN VYVE Dany</v>
      </c>
      <c r="D16" s="16" t="str">
        <f t="shared" si="0"/>
        <v>OG</v>
      </c>
      <c r="E16" s="15">
        <v>0</v>
      </c>
      <c r="F16" s="14">
        <v>17</v>
      </c>
      <c r="G16" s="14">
        <v>47</v>
      </c>
      <c r="H16" s="55">
        <f t="shared" si="1"/>
        <v>0.36099999999999999</v>
      </c>
      <c r="I16" s="14">
        <v>2</v>
      </c>
      <c r="J16" s="67"/>
    </row>
    <row r="17" spans="2:12" ht="22.5" customHeight="1" thickBot="1" x14ac:dyDescent="0.3">
      <c r="B17" s="13">
        <v>4380</v>
      </c>
      <c r="C17" s="12" t="str">
        <f>IF($B17="","",VLOOKUP($B17,LEDEN!$B:$G,5,FALSE))</f>
        <v>DECLERCQ Patrick</v>
      </c>
      <c r="D17" s="11" t="str">
        <f t="shared" si="0"/>
        <v>OG</v>
      </c>
      <c r="E17" s="10">
        <v>0</v>
      </c>
      <c r="F17" s="9">
        <v>17</v>
      </c>
      <c r="G17" s="9">
        <v>43</v>
      </c>
      <c r="H17" s="56">
        <f t="shared" si="1"/>
        <v>0.39500000000000002</v>
      </c>
      <c r="I17" s="9">
        <v>2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0</v>
      </c>
      <c r="F18" s="5">
        <f>SUM(F14:F17)</f>
        <v>72</v>
      </c>
      <c r="G18" s="5">
        <f>SUM(G14:G17)</f>
        <v>175</v>
      </c>
      <c r="H18" s="47">
        <f>IF(G18=0,0,ROUNDDOWN(F18/G18,3))</f>
        <v>0.41099999999999998</v>
      </c>
      <c r="I18" s="46">
        <f>MAX(I14:I17)</f>
        <v>5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8159</v>
      </c>
      <c r="C20" s="30" t="str">
        <f>IF($B20="","(Naam Speler)",VLOOKUP($B20,LEDEN!$B:$G,5,FALSE))</f>
        <v>MONSOREZ Michel</v>
      </c>
      <c r="D20" s="29" t="str">
        <f>IF($B20="","(Club)",VLOOKUP($B20,LEDEN!$B:$G,3,FALSE))</f>
        <v>KKBC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8022</v>
      </c>
      <c r="C21" s="22" t="str">
        <f>IF($B21="","",VLOOKUP($B21,LEDEN!$B:$G,5,FALSE))</f>
        <v>VION Mark</v>
      </c>
      <c r="D21" s="21" t="str">
        <f>IF($H21="","",IF($H21&lt;$H$11,"OG",IF($H21&gt;=$J$11,"D.PR",IF($H21&gt;=$I$11,"PROM","MG"))))</f>
        <v>OG</v>
      </c>
      <c r="E21" s="20">
        <v>0</v>
      </c>
      <c r="F21" s="19">
        <v>19</v>
      </c>
      <c r="G21" s="19">
        <v>55</v>
      </c>
      <c r="H21" s="54">
        <f>IF(G21="","",ROUNDDOWN(F21/G21,3))</f>
        <v>0.34499999999999997</v>
      </c>
      <c r="I21" s="19">
        <v>2</v>
      </c>
      <c r="J21" s="66">
        <v>5</v>
      </c>
    </row>
    <row r="22" spans="2:12" ht="22.5" customHeight="1" x14ac:dyDescent="0.25">
      <c r="B22" s="18">
        <v>7821</v>
      </c>
      <c r="C22" s="17" t="str">
        <f>IF($B22="","",VLOOKUP($B22,LEDEN!$B:$G,5,FALSE))</f>
        <v>VROMANT Marc</v>
      </c>
      <c r="D22" s="16" t="str">
        <f t="shared" ref="D22:D24" si="2">IF($H22="","",IF($H22&lt;$H$11,"OG",IF($H22&gt;=$J$11,"D.PR",IF($H22&gt;=$I$11,"PROM","MG"))))</f>
        <v>OG</v>
      </c>
      <c r="E22" s="15">
        <v>2</v>
      </c>
      <c r="F22" s="14">
        <v>22</v>
      </c>
      <c r="G22" s="14">
        <v>55</v>
      </c>
      <c r="H22" s="55">
        <f t="shared" ref="H22:H24" si="3">IF(G22="","",ROUNDDOWN(F22/G22,3))</f>
        <v>0.4</v>
      </c>
      <c r="I22" s="14">
        <v>3</v>
      </c>
      <c r="J22" s="67"/>
    </row>
    <row r="23" spans="2:12" ht="22.5" customHeight="1" x14ac:dyDescent="0.25">
      <c r="B23" s="18">
        <v>7525</v>
      </c>
      <c r="C23" s="17" t="str">
        <f>IF($B23="","",VLOOKUP($B23,LEDEN!$B:$G,5,FALSE))</f>
        <v>VAN VYVE Dany</v>
      </c>
      <c r="D23" s="16" t="str">
        <f t="shared" si="2"/>
        <v>OG</v>
      </c>
      <c r="E23" s="15">
        <v>2</v>
      </c>
      <c r="F23" s="14">
        <v>22</v>
      </c>
      <c r="G23" s="14">
        <v>57</v>
      </c>
      <c r="H23" s="55">
        <f t="shared" si="3"/>
        <v>0.38500000000000001</v>
      </c>
      <c r="I23" s="14">
        <v>2</v>
      </c>
      <c r="J23" s="67"/>
    </row>
    <row r="24" spans="2:12" ht="22.5" customHeight="1" thickBot="1" x14ac:dyDescent="0.3">
      <c r="B24" s="13">
        <v>4380</v>
      </c>
      <c r="C24" s="12" t="str">
        <f>IF($B24="","",VLOOKUP($B24,LEDEN!$B:$G,5,FALSE))</f>
        <v>DECLERCQ Patrick</v>
      </c>
      <c r="D24" s="11" t="str">
        <f t="shared" si="2"/>
        <v>OG</v>
      </c>
      <c r="E24" s="10">
        <v>0</v>
      </c>
      <c r="F24" s="9">
        <v>14</v>
      </c>
      <c r="G24" s="9">
        <v>43</v>
      </c>
      <c r="H24" s="56">
        <f t="shared" si="3"/>
        <v>0.32500000000000001</v>
      </c>
      <c r="I24" s="9">
        <v>4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4</v>
      </c>
      <c r="F25" s="5">
        <f>SUM(F21:F24)</f>
        <v>77</v>
      </c>
      <c r="G25" s="5">
        <f>SUM(G21:G24)</f>
        <v>210</v>
      </c>
      <c r="H25" s="47">
        <f>IF(G25=0,0,ROUNDDOWN(F25/G25,3))</f>
        <v>0.36599999999999999</v>
      </c>
      <c r="I25" s="46">
        <f>MAX(I21:I24)</f>
        <v>4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8022</v>
      </c>
      <c r="C27" s="30" t="str">
        <f>IF($B27="","(Naam Speler)",VLOOKUP($B27,LEDEN!$B:$G,5,FALSE))</f>
        <v>VION Mark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6080</v>
      </c>
      <c r="C28" s="22" t="str">
        <f>IF($B28="","",VLOOKUP($B28,LEDEN!$B:$G,5,FALSE))</f>
        <v>ROELS Jan</v>
      </c>
      <c r="D28" s="21" t="str">
        <f>IF($H28="","",IF($H28&lt;$H$11,"OG",IF($H28&gt;=$J$11,"D.PR",IF($H28&gt;=$I$11,"PROM","MG"))))</f>
        <v>MG</v>
      </c>
      <c r="E28" s="20">
        <v>2</v>
      </c>
      <c r="F28" s="19">
        <v>22</v>
      </c>
      <c r="G28" s="19">
        <v>51</v>
      </c>
      <c r="H28" s="54">
        <f>IF(G28="","",ROUNDDOWN(F28/G28,3))</f>
        <v>0.43099999999999999</v>
      </c>
      <c r="I28" s="19">
        <v>3</v>
      </c>
      <c r="J28" s="66">
        <v>6</v>
      </c>
    </row>
    <row r="29" spans="2:12" ht="22.5" customHeight="1" x14ac:dyDescent="0.25">
      <c r="B29" s="18">
        <v>8159</v>
      </c>
      <c r="C29" s="17" t="str">
        <f>IF($B29="","",VLOOKUP($B29,LEDEN!$B:$G,5,FALSE))</f>
        <v>MONSOREZ Michel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22</v>
      </c>
      <c r="G29" s="14">
        <v>55</v>
      </c>
      <c r="H29" s="55">
        <f t="shared" ref="H29:H31" si="5">IF(G29="","",ROUNDDOWN(F29/G29,3))</f>
        <v>0.4</v>
      </c>
      <c r="I29" s="14">
        <v>3</v>
      </c>
      <c r="J29" s="67"/>
    </row>
    <row r="30" spans="2:12" ht="22.5" customHeight="1" x14ac:dyDescent="0.25">
      <c r="B30" s="18">
        <v>7525</v>
      </c>
      <c r="C30" s="17" t="str">
        <f>IF($B30="","",VLOOKUP($B30,LEDEN!$B:$G,5,FALSE))</f>
        <v>VAN VYVE Dany</v>
      </c>
      <c r="D30" s="16" t="str">
        <f t="shared" si="4"/>
        <v>OG</v>
      </c>
      <c r="E30" s="15">
        <v>0</v>
      </c>
      <c r="F30" s="14">
        <v>14</v>
      </c>
      <c r="G30" s="14">
        <v>67</v>
      </c>
      <c r="H30" s="55">
        <f t="shared" si="5"/>
        <v>0.20799999999999999</v>
      </c>
      <c r="I30" s="14">
        <v>3</v>
      </c>
      <c r="J30" s="67"/>
    </row>
    <row r="31" spans="2:12" ht="22.5" customHeight="1" thickBot="1" x14ac:dyDescent="0.3">
      <c r="B31" s="13">
        <v>4380</v>
      </c>
      <c r="C31" s="12" t="str">
        <f>IF($B31="","",VLOOKUP($B31,LEDEN!$B:$G,5,FALSE))</f>
        <v>DECLERCQ Patrick</v>
      </c>
      <c r="D31" s="11" t="str">
        <f t="shared" si="4"/>
        <v>OG</v>
      </c>
      <c r="E31" s="10">
        <v>0</v>
      </c>
      <c r="F31" s="9">
        <v>13</v>
      </c>
      <c r="G31" s="9">
        <v>48</v>
      </c>
      <c r="H31" s="56">
        <f t="shared" si="5"/>
        <v>0.27</v>
      </c>
      <c r="I31" s="9">
        <v>2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4</v>
      </c>
      <c r="F32" s="5">
        <f>SUM(F28:F31)</f>
        <v>71</v>
      </c>
      <c r="G32" s="5">
        <f>SUM(G28:G31)</f>
        <v>221</v>
      </c>
      <c r="H32" s="47">
        <f>IF(G32=0,0,ROUNDDOWN(F32/G32,3))</f>
        <v>0.32100000000000001</v>
      </c>
      <c r="I32" s="46">
        <f>MAX(I28:I31)</f>
        <v>3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7821</v>
      </c>
      <c r="C34" s="30" t="str">
        <f>IF($B34="","(Naam Speler)",VLOOKUP($B34,LEDEN!$B:$G,5,FALSE))</f>
        <v>VROMANT Marc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6080</v>
      </c>
      <c r="C35" s="22" t="str">
        <f>IF($B35="","",VLOOKUP($B35,LEDEN!$B:$G,5,FALSE))</f>
        <v>ROELS Jan</v>
      </c>
      <c r="D35" s="21" t="str">
        <f>IF($H35="","",IF($H35&lt;$H$11,"OG",IF($H35&gt;=$J$11,"D.PR",IF($H35&gt;=$I$11,"PROM","MG"))))</f>
        <v>D.PR</v>
      </c>
      <c r="E35" s="20">
        <v>2</v>
      </c>
      <c r="F35" s="19">
        <v>22</v>
      </c>
      <c r="G35" s="19">
        <v>34</v>
      </c>
      <c r="H35" s="54">
        <f>IF(G35="","",ROUNDDOWN(F35/G35,3))</f>
        <v>0.64700000000000002</v>
      </c>
      <c r="I35" s="19">
        <v>4</v>
      </c>
      <c r="J35" s="66">
        <v>2</v>
      </c>
    </row>
    <row r="36" spans="2:12" ht="22.5" customHeight="1" x14ac:dyDescent="0.25">
      <c r="B36" s="18">
        <v>8159</v>
      </c>
      <c r="C36" s="17" t="str">
        <f>IF($B36="","",VLOOKUP($B36,LEDEN!$B:$G,5,FALSE))</f>
        <v>MONSOREZ Michel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21</v>
      </c>
      <c r="G36" s="14">
        <v>55</v>
      </c>
      <c r="H36" s="55">
        <f t="shared" ref="H36:H38" si="7">IF(G36="","",ROUNDDOWN(F36/G36,3))</f>
        <v>0.38100000000000001</v>
      </c>
      <c r="I36" s="14">
        <v>2</v>
      </c>
      <c r="J36" s="67"/>
    </row>
    <row r="37" spans="2:12" ht="22.5" customHeight="1" x14ac:dyDescent="0.25">
      <c r="B37" s="18">
        <v>8022</v>
      </c>
      <c r="C37" s="17" t="str">
        <f>IF($B37="","",VLOOKUP($B37,LEDEN!$B:$G,5,FALSE))</f>
        <v>VION Mark</v>
      </c>
      <c r="D37" s="16" t="str">
        <f t="shared" si="6"/>
        <v>D.PR</v>
      </c>
      <c r="E37" s="15">
        <v>2</v>
      </c>
      <c r="F37" s="14">
        <v>22</v>
      </c>
      <c r="G37" s="14">
        <v>34</v>
      </c>
      <c r="H37" s="55">
        <f t="shared" si="7"/>
        <v>0.64700000000000002</v>
      </c>
      <c r="I37" s="14">
        <v>4</v>
      </c>
      <c r="J37" s="67"/>
    </row>
    <row r="38" spans="2:12" ht="22.5" customHeight="1" thickBot="1" x14ac:dyDescent="0.3">
      <c r="B38" s="13">
        <v>4380</v>
      </c>
      <c r="C38" s="12" t="str">
        <f>IF($B38="","",VLOOKUP($B38,LEDEN!$B:$G,5,FALSE))</f>
        <v>DECLERCQ Patrick</v>
      </c>
      <c r="D38" s="11" t="str">
        <f t="shared" si="6"/>
        <v>OG</v>
      </c>
      <c r="E38" s="10">
        <v>0</v>
      </c>
      <c r="F38" s="9">
        <v>17</v>
      </c>
      <c r="G38" s="9">
        <v>67</v>
      </c>
      <c r="H38" s="56">
        <f t="shared" si="7"/>
        <v>0.253</v>
      </c>
      <c r="I38" s="9">
        <v>2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4</v>
      </c>
      <c r="F39" s="5">
        <f>SUM(F35:F38)</f>
        <v>82</v>
      </c>
      <c r="G39" s="5">
        <f>SUM(G35:G38)</f>
        <v>190</v>
      </c>
      <c r="H39" s="47">
        <f>IF(G39=0,0,ROUNDDOWN(F39/G39,3))</f>
        <v>0.43099999999999999</v>
      </c>
      <c r="I39" s="46">
        <f>MAX(I35:I38)</f>
        <v>4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7525</v>
      </c>
      <c r="C41" s="30" t="str">
        <f>IF($B41="","(Naam Speler)",VLOOKUP($B41,LEDEN!$B:$G,5,FALSE))</f>
        <v>VAN VYVE Dany</v>
      </c>
      <c r="D41" s="29" t="str">
        <f>IF($B41="","(Club)",VLOOKUP($B41,LEDEN!$B:$G,3,FALSE))</f>
        <v>K.Br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6080</v>
      </c>
      <c r="C42" s="22" t="str">
        <f>IF($B42="","",VLOOKUP($B42,LEDEN!$B:$G,5,FALSE))</f>
        <v>ROELS Jan</v>
      </c>
      <c r="D42" s="21" t="str">
        <f>IF($H42="","",IF($H42&lt;$H$11,"OG",IF($H42&gt;=$J$11,"D.PR",IF($H42&gt;=$I$11,"PROM","MG"))))</f>
        <v>MG</v>
      </c>
      <c r="E42" s="20">
        <v>2</v>
      </c>
      <c r="F42" s="19">
        <v>22</v>
      </c>
      <c r="G42" s="19">
        <v>47</v>
      </c>
      <c r="H42" s="54">
        <f>IF(G42="","",ROUNDDOWN(F42/G42,3))</f>
        <v>0.46800000000000003</v>
      </c>
      <c r="I42" s="19">
        <v>3</v>
      </c>
      <c r="J42" s="66">
        <v>4</v>
      </c>
    </row>
    <row r="43" spans="2:12" ht="22.5" customHeight="1" x14ac:dyDescent="0.25">
      <c r="B43" s="18">
        <v>8159</v>
      </c>
      <c r="C43" s="17" t="str">
        <f>IF($B43="","",VLOOKUP($B43,LEDEN!$B:$G,5,FALSE))</f>
        <v>MONSOREZ Michel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21</v>
      </c>
      <c r="G43" s="14">
        <v>57</v>
      </c>
      <c r="H43" s="55">
        <f t="shared" ref="H43:H45" si="9">IF(G43="","",ROUNDDOWN(F43/G43,3))</f>
        <v>0.36799999999999999</v>
      </c>
      <c r="I43" s="14">
        <v>2</v>
      </c>
      <c r="J43" s="67"/>
    </row>
    <row r="44" spans="2:12" ht="22.5" customHeight="1" x14ac:dyDescent="0.25">
      <c r="B44" s="18">
        <v>8022</v>
      </c>
      <c r="C44" s="17" t="str">
        <f>IF($B44="","",VLOOKUP($B44,LEDEN!$B:$G,5,FALSE))</f>
        <v>VION Mark</v>
      </c>
      <c r="D44" s="16" t="str">
        <f t="shared" si="8"/>
        <v>OG</v>
      </c>
      <c r="E44" s="15">
        <v>2</v>
      </c>
      <c r="F44" s="14">
        <v>22</v>
      </c>
      <c r="G44" s="14">
        <v>67</v>
      </c>
      <c r="H44" s="55">
        <f t="shared" si="9"/>
        <v>0.32800000000000001</v>
      </c>
      <c r="I44" s="14">
        <v>3</v>
      </c>
      <c r="J44" s="67"/>
    </row>
    <row r="45" spans="2:12" ht="22.5" customHeight="1" thickBot="1" x14ac:dyDescent="0.3">
      <c r="B45" s="13">
        <v>7821</v>
      </c>
      <c r="C45" s="12" t="str">
        <f>IF($B45="","",VLOOKUP($B45,LEDEN!$B:$G,5,FALSE))</f>
        <v>VROMANT Marc</v>
      </c>
      <c r="D45" s="11" t="str">
        <f t="shared" si="8"/>
        <v>PROM</v>
      </c>
      <c r="E45" s="10">
        <v>0</v>
      </c>
      <c r="F45" s="9">
        <v>17</v>
      </c>
      <c r="G45" s="9">
        <v>34</v>
      </c>
      <c r="H45" s="56">
        <f t="shared" si="9"/>
        <v>0.5</v>
      </c>
      <c r="I45" s="9">
        <v>3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4</v>
      </c>
      <c r="F46" s="5">
        <f>SUM(F42:F45)</f>
        <v>82</v>
      </c>
      <c r="G46" s="5">
        <f>SUM(G42:G45)</f>
        <v>205</v>
      </c>
      <c r="H46" s="47">
        <f>IF(G46=0,0,ROUNDDOWN(F46/G46,3))</f>
        <v>0.4</v>
      </c>
      <c r="I46" s="46">
        <f>MAX(I42:I45)</f>
        <v>3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4380</v>
      </c>
      <c r="C48" s="30" t="str">
        <f>IF($B48="","(Naam Speler)",VLOOKUP($B48,LEDEN!$B:$G,5,FALSE))</f>
        <v>DECLERCQ Patrick</v>
      </c>
      <c r="D48" s="29" t="str">
        <f>IF($B48="","(Club)",VLOOKUP($B48,LEDEN!$B:$G,3,FALSE))</f>
        <v>K.Br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NS</v>
      </c>
    </row>
    <row r="49" spans="2:10" ht="22.5" customHeight="1" thickTop="1" x14ac:dyDescent="0.25">
      <c r="B49" s="23">
        <v>6080</v>
      </c>
      <c r="C49" s="22" t="str">
        <f>IF($B49="","",VLOOKUP($B49,LEDEN!$B:$G,5,FALSE))</f>
        <v>ROELS Jan</v>
      </c>
      <c r="D49" s="21" t="str">
        <f>IF($H49="","",IF($H49&lt;$H$11,"OG",IF($H49&gt;=$J$11,"D.PR",IF($H49&gt;=$I$11,"PROM","MG"))))</f>
        <v>PROM</v>
      </c>
      <c r="E49" s="20">
        <v>2</v>
      </c>
      <c r="F49" s="19">
        <v>22</v>
      </c>
      <c r="G49" s="19">
        <v>43</v>
      </c>
      <c r="H49" s="54">
        <f>IF(G49="","",ROUNDDOWN(F49/G49,3))</f>
        <v>0.51100000000000001</v>
      </c>
      <c r="I49" s="19">
        <v>4</v>
      </c>
      <c r="J49" s="66">
        <v>1</v>
      </c>
    </row>
    <row r="50" spans="2:10" ht="22.5" customHeight="1" x14ac:dyDescent="0.25">
      <c r="B50" s="18">
        <v>8159</v>
      </c>
      <c r="C50" s="17" t="str">
        <f>IF($B50="","",VLOOKUP($B50,LEDEN!$B:$G,5,FALSE))</f>
        <v>MONSOREZ Michel</v>
      </c>
      <c r="D50" s="16" t="str">
        <f t="shared" ref="D50:D52" si="10">IF($H50="","",IF($H50&lt;$H$11,"OG",IF($H50&gt;=$J$11,"D.PR",IF($H50&gt;=$I$11,"PROM","MG"))))</f>
        <v>PROM</v>
      </c>
      <c r="E50" s="15">
        <v>2</v>
      </c>
      <c r="F50" s="14">
        <v>22</v>
      </c>
      <c r="G50" s="14">
        <v>43</v>
      </c>
      <c r="H50" s="55">
        <f t="shared" ref="H50:H52" si="11">IF(G50="","",ROUNDDOWN(F50/G50,3))</f>
        <v>0.51100000000000001</v>
      </c>
      <c r="I50" s="14">
        <v>4</v>
      </c>
      <c r="J50" s="67"/>
    </row>
    <row r="51" spans="2:10" ht="22.5" customHeight="1" x14ac:dyDescent="0.25">
      <c r="B51" s="18">
        <v>8022</v>
      </c>
      <c r="C51" s="17" t="str">
        <f>IF($B51="","",VLOOKUP($B51,LEDEN!$B:$G,5,FALSE))</f>
        <v>VION Mark</v>
      </c>
      <c r="D51" s="16" t="str">
        <f t="shared" si="10"/>
        <v>MG</v>
      </c>
      <c r="E51" s="15">
        <v>2</v>
      </c>
      <c r="F51" s="14">
        <v>22</v>
      </c>
      <c r="G51" s="14">
        <v>48</v>
      </c>
      <c r="H51" s="55">
        <f t="shared" si="11"/>
        <v>0.45800000000000002</v>
      </c>
      <c r="I51" s="14">
        <v>4</v>
      </c>
      <c r="J51" s="67"/>
    </row>
    <row r="52" spans="2:10" ht="22.5" customHeight="1" thickBot="1" x14ac:dyDescent="0.3">
      <c r="B52" s="13">
        <v>7821</v>
      </c>
      <c r="C52" s="12" t="str">
        <f>IF($B52="","",VLOOKUP($B52,LEDEN!$B:$G,5,FALSE))</f>
        <v>VROMANT Marc</v>
      </c>
      <c r="D52" s="11" t="str">
        <f t="shared" si="10"/>
        <v>OG</v>
      </c>
      <c r="E52" s="10">
        <v>2</v>
      </c>
      <c r="F52" s="9">
        <v>22</v>
      </c>
      <c r="G52" s="9">
        <v>67</v>
      </c>
      <c r="H52" s="56">
        <f t="shared" si="11"/>
        <v>0.32800000000000001</v>
      </c>
      <c r="I52" s="9">
        <v>2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MG</v>
      </c>
      <c r="E53" s="7">
        <f>SUM(E49:E52)</f>
        <v>8</v>
      </c>
      <c r="F53" s="5">
        <f>SUM(F49:F52)</f>
        <v>88</v>
      </c>
      <c r="G53" s="5">
        <f>SUM(G49:G52)</f>
        <v>201</v>
      </c>
      <c r="H53" s="47">
        <f>IF(G53=0,0,ROUNDDOWN(F53/G53,3))</f>
        <v>0.437</v>
      </c>
      <c r="I53" s="46">
        <f>MAX(I49:I52)</f>
        <v>4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2025-03-15T07:30:09Z</dcterms:modified>
</cp:coreProperties>
</file>