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MB\DRIEBANDEN\1° KLASSE (34)\"/>
    </mc:Choice>
  </mc:AlternateContent>
  <xr:revisionPtr revIDLastSave="0" documentId="8_{76EA2F25-A6C9-49BB-91DA-6A71A9202589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D39" i="8" s="1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H39" i="1" s="1"/>
  <c r="F39" i="1"/>
  <c r="E39" i="1"/>
  <c r="H38" i="1"/>
  <c r="H37" i="1"/>
  <c r="H36" i="1"/>
  <c r="H35" i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H51" i="1"/>
  <c r="H50" i="1"/>
  <c r="H49" i="1"/>
  <c r="H45" i="1"/>
  <c r="H44" i="1"/>
  <c r="H43" i="1"/>
  <c r="H42" i="1"/>
  <c r="H31" i="1"/>
  <c r="H30" i="1"/>
  <c r="H29" i="1"/>
  <c r="H28" i="1"/>
  <c r="H24" i="1"/>
  <c r="H23" i="1"/>
  <c r="H22" i="1"/>
  <c r="H21" i="1"/>
  <c r="H17" i="1"/>
  <c r="H16" i="1"/>
  <c r="H15" i="1"/>
  <c r="H14" i="1"/>
  <c r="I53" i="8"/>
  <c r="G53" i="8"/>
  <c r="H53" i="8" s="1"/>
  <c r="D53" i="8" s="1"/>
  <c r="F53" i="8"/>
  <c r="E53" i="8"/>
  <c r="I46" i="8"/>
  <c r="G46" i="8"/>
  <c r="H46" i="8" s="1"/>
  <c r="D46" i="8" s="1"/>
  <c r="F46" i="8"/>
  <c r="E46" i="8"/>
  <c r="I32" i="8"/>
  <c r="G32" i="8"/>
  <c r="H32" i="8" s="1"/>
  <c r="D32" i="8" s="1"/>
  <c r="F32" i="8"/>
  <c r="E32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E18" i="1" l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<sst xmlns="http://schemas.openxmlformats.org/spreadsheetml/2006/main" count="2621" uniqueCount="1094">
  <si>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</si>
  <si>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</si>
  <si>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</si>
  <si>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</si>
  <si>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</si>
  <si>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</si>
  <si>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</si>
  <si>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</si>
  <si>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</si>
  <si>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</si>
  <si>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</si>
  <si>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</si>
  <si>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</si>
  <si>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</si>
  <si>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</si>
  <si>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</si>
  <si>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</si>
  <si>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</si>
  <si>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</si>
  <si>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</si>
  <si>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</si>
  <si>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</si>
  <si>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</si>
  <si>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</si>
  <si>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</si>
  <si>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</si>
  <si>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</si>
  <si>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</si>
  <si>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</si>
  <si>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</si>
  <si>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</si>
  <si>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</si>
  <si>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</si>
  <si>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</si>
  <si>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</si>
  <si>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</si>
  <si>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</si>
  <si>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</si>
  <si>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</si>
  <si>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</si>
  <si>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</si>
  <si>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</si>
  <si>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</si>
  <si>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</si>
  <si>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</si>
  <si>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</si>
  <si>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</si>
  <si>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</si>
  <si>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</si>
  <si>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</si>
  <si>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</si>
  <si>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</si>
  <si>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</si>
  <si>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</si>
  <si>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</si>
  <si>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</si>
  <si>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</si>
  <si>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</si>
  <si>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</si>
  <si>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</si>
  <si>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</si>
  <si>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</si>
  <si>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</si>
  <si>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</si>
  <si>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</si>
  <si>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</si>
  <si>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</si>
  <si>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</si>
  <si>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</si>
  <si>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</si>
  <si>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</si>
  <si>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</si>
  <si>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</si>
  <si>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</si>
  <si>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</si>
  <si>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</si>
  <si>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</si>
  <si>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</si>
  <si>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</si>
  <si>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</si>
  <si>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</si>
  <si>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</si>
  <si>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</si>
  <si>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</si>
  <si>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</si>
  <si>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</si>
  <si>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</si>
  <si>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</si>
  <si>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</si>
  <si>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</si>
  <si>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</si>
  <si>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</si>
  <si>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</si>
  <si>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</si>
  <si>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</si>
  <si>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</si>
  <si>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</si>
  <si>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</si>
  <si>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</si>
  <si>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</si>
  <si>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</si>
  <si>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</si>
  <si>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</si>
  <si>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</si>
  <si>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</si>
  <si>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</si>
  <si>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</si>
  <si>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</si>
  <si>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</si>
  <si>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</si>
  <si>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</si>
  <si>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</si>
  <si>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</si>
  <si>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</si>
  <si>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</si>
  <si>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</si>
  <si>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</si>
  <si>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</si>
  <si>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</si>
  <si>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</si>
  <si>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</si>
  <si>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</si>
  <si>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</si>
  <si>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</si>
  <si>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</si>
  <si>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</si>
  <si>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</si>
  <si>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</si>
  <si>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</si>
  <si>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</si>
  <si>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</si>
  <si>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</si>
  <si>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</si>
  <si>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</si>
  <si>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</si>
  <si>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</si>
  <si>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</si>
  <si>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</si>
  <si>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</si>
  <si>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</si>
  <si>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</si>
  <si>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</si>
  <si>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</si>
  <si>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</si>
  <si>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</si>
  <si>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</si>
  <si>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</si>
  <si>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</si>
  <si>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</si>
  <si>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</si>
  <si>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</si>
  <si>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</si>
  <si>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</si>
  <si>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</si>
  <si>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</si>
  <si>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</si>
  <si>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</si>
  <si>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</si>
  <si>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</si>
  <si>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</si>
  <si>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</si>
  <si>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</si>
  <si>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</si>
  <si>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</si>
  <si>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</si>
  <si>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</si>
  <si>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</si>
  <si>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</si>
  <si>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</si>
  <si>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</si>
  <si>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</si>
  <si>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</si>
  <si>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</si>
  <si>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</si>
  <si>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</si>
  <si>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</si>
  <si>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</si>
  <si>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</si>
  <si>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</si>
  <si>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</si>
  <si>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</si>
  <si>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</si>
  <si>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</si>
  <si>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</si>
  <si>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</si>
  <si>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</si>
  <si>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</si>
  <si>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</si>
  <si>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</si>
  <si>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</si>
  <si>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</si>
  <si>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</si>
  <si>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</si>
  <si>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</si>
  <si>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</si>
  <si>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</si>
  <si>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</si>
  <si>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</si>
  <si>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</si>
  <si>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</si>
  <si>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</si>
  <si>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</si>
  <si>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</si>
  <si>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</si>
  <si>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</si>
  <si>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</si>
  <si>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</si>
  <si>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</si>
  <si>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</si>
  <si>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</si>
  <si>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</si>
  <si>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</si>
  <si>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</si>
  <si>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</si>
  <si>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</si>
  <si>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</si>
  <si>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</si>
  <si>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</si>
  <si>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</si>
  <si>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</si>
  <si>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</si>
  <si>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</si>
  <si>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</si>
  <si>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</si>
  <si>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</si>
  <si>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</si>
  <si>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</si>
  <si>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</si>
  <si>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</si>
  <si>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</si>
  <si>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</si>
  <si>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</si>
  <si>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</si>
  <si>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</si>
  <si>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</si>
  <si>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</si>
  <si>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</si>
  <si>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</si>
  <si>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</si>
  <si>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</si>
  <si>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</si>
  <si>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</si>
  <si>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</si>
  <si>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</si>
  <si>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</si>
  <si>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</si>
  <si>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</si>
  <si>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</si>
  <si>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</si>
  <si>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</si>
  <si>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</si>
  <si>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</si>
  <si>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</si>
  <si>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</si>
  <si>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</si>
  <si>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</si>
  <si>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</si>
  <si>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</si>
  <si>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</si>
  <si>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</si>
  <si>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</si>
  <si>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</si>
  <si>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</si>
  <si>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</si>
  <si>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</si>
  <si>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</si>
  <si>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</si>
  <si>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</si>
  <si>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</si>
  <si>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</si>
  <si>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</si>
  <si>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</si>
  <si>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</si>
  <si>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</si>
  <si>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</si>
  <si>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</si>
  <si>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</si>
  <si>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</si>
  <si>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</si>
  <si>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</si>
  <si>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</si>
  <si>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</si>
  <si>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</si>
  <si>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</si>
  <si>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</si>
  <si>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</si>
  <si>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</si>
  <si>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</si>
  <si>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</si>
  <si>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</si>
  <si>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</si>
  <si>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</si>
  <si>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</si>
  <si>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</si>
  <si>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</si>
  <si>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</si>
  <si>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</si>
  <si>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</si>
  <si>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</si>
  <si>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</si>
  <si>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</si>
  <si>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</si>
  <si>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</si>
  <si>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</si>
  <si>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</si>
  <si>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</si>
  <si>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</si>
  <si>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</si>
  <si>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</si>
  <si>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</si>
  <si>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</si>
  <si>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</si>
  <si>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</si>
  <si>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</si>
  <si>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</si>
  <si>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</si>
  <si>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</si>
  <si>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</si>
  <si>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</si>
  <si>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</si>
  <si>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</si>
  <si>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</si>
  <si>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</si>
  <si>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</si>
  <si>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</si>
  <si>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</si>
  <si>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</si>
  <si>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</si>
  <si>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</si>
  <si>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</si>
  <si>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</si>
  <si>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</si>
  <si>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</si>
  <si>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</si>
  <si>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</si>
  <si>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</si>
  <si>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</si>
  <si>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</si>
  <si>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</si>
  <si>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</si>
  <si>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</si>
  <si>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</si>
  <si>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</si>
  <si>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</si>
  <si>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</si>
  <si>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</si>
  <si>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</si>
  <si>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</si>
  <si>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</si>
  <si>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</si>
  <si>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</si>
  <si>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</si>
  <si>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</si>
  <si>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</si>
  <si>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</si>
  <si>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</si>
  <si>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</si>
  <si>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</si>
  <si>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</si>
  <si>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</si>
  <si>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</si>
  <si>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</si>
  <si>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</si>
  <si>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</si>
  <si>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</si>
  <si>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</si>
  <si>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</si>
  <si>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</si>
  <si>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</si>
  <si>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</si>
  <si>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</si>
  <si>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</si>
  <si>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</si>
  <si>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</si>
  <si>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</si>
  <si>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</si>
  <si>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</si>
  <si>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</si>
  <si>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</si>
  <si>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</si>
  <si>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</si>
  <si>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</si>
  <si>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</si>
  <si>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</si>
  <si>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</si>
  <si>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</si>
  <si>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</si>
  <si>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</si>
  <si>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</si>
  <si>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</si>
  <si>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</si>
  <si>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</si>
  <si>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</si>
  <si>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</si>
  <si>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</si>
  <si>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</si>
  <si>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</si>
  <si>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</si>
  <si>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</si>
  <si>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</si>
  <si>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</si>
  <si>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</si>
  <si>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</si>
  <si>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</si>
  <si>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</si>
  <si>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</si>
  <si>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</si>
  <si>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</si>
  <si>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</si>
  <si>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</si>
  <si>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</si>
  <si>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</si>
  <si>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</si>
  <si>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</si>
  <si>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</si>
  <si>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</si>
  <si>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</si>
  <si>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</si>
  <si>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</si>
  <si>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</si>
  <si>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</si>
  <si>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</si>
  <si>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</si>
  <si>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</si>
  <si>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</si>
  <si>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</si>
  <si>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</si>
  <si>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</si>
  <si>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</si>
  <si>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</si>
  <si>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</si>
  <si>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</si>
  <si>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</si>
  <si>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</si>
  <si>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</si>
  <si>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</si>
  <si>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</si>
  <si>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</si>
  <si>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</si>
  <si>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</si>
  <si>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</si>
  <si>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</si>
  <si>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</si>
  <si>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</si>
  <si>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</si>
  <si>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</si>
  <si>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</si>
  <si>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</si>
  <si>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</si>
  <si>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</si>
  <si>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</si>
  <si>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</si>
  <si>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</si>
  <si>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</si>
  <si>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</si>
  <si>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</si>
  <si>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</si>
  <si>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</si>
  <si>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</si>
  <si>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</si>
  <si>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</si>
  <si>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</si>
  <si>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</si>
  <si>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</si>
  <si>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</si>
  <si>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</si>
  <si>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</si>
  <si>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</si>
  <si>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</si>
  <si>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</si>
  <si>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</si>
  <si>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</si>
  <si>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</si>
  <si>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</si>
  <si>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</si>
  <si>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</si>
  <si>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</si>
  <si>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</si>
  <si>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</si>
  <si>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</si>
  <si>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</si>
  <si>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</si>
  <si>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</si>
  <si>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</si>
  <si>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</si>
  <si>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</si>
  <si>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</si>
  <si>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</si>
  <si>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</si>
  <si>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</si>
  <si>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</si>
  <si>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</si>
  <si>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</si>
  <si>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</si>
  <si>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</si>
  <si>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</si>
  <si>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</si>
  <si>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</si>
  <si>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</si>
  <si>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</si>
  <si>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</si>
  <si>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</si>
  <si>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</si>
  <si>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</si>
  <si>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</si>
  <si>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</si>
  <si>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</si>
  <si>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</si>
  <si>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</si>
  <si>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</si>
  <si>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</si>
  <si>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</si>
  <si>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</si>
  <si>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</si>
  <si>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</si>
  <si>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</si>
  <si>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</si>
  <si>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</si>
  <si>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</si>
  <si>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</si>
  <si>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</si>
  <si>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</si>
  <si>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</si>
  <si>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</si>
  <si>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</si>
  <si>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</si>
  <si>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</si>
  <si>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</si>
  <si>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</si>
  <si>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</si>
  <si>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</si>
  <si>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</si>
  <si>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</si>
  <si>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</si>
  <si>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</si>
  <si>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</si>
  <si>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</si>
  <si>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</si>
  <si>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</si>
  <si>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</si>
  <si>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</si>
  <si>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</si>
  <si>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</si>
  <si>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</si>
  <si>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</si>
  <si>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</si>
  <si>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</si>
  <si>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</si>
  <si>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</si>
  <si>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</si>
  <si>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</si>
  <si>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</si>
  <si>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</si>
  <si>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</si>
  <si>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</si>
  <si>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</si>
  <si>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</si>
  <si>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</si>
  <si>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</si>
  <si>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</si>
  <si>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</si>
  <si>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</si>
  <si>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</si>
  <si>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</si>
  <si>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</si>
  <si>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</si>
  <si>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</si>
  <si>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</si>
  <si>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</si>
  <si>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</si>
  <si>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</si>
  <si>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</si>
  <si>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</si>
  <si>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</si>
  <si>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</si>
  <si>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</si>
  <si>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</si>
  <si>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</si>
  <si>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</si>
  <si>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</si>
  <si>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</si>
  <si>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</si>
  <si>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</si>
  <si>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</si>
  <si>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</si>
  <si>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</si>
  <si>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</si>
  <si>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</si>
  <si>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</si>
  <si>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</si>
  <si>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</si>
  <si>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</si>
  <si>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</si>
  <si>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</si>
  <si>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</si>
  <si>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</si>
  <si>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</si>
  <si>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</si>
  <si>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</si>
  <si>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</si>
  <si>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</si>
  <si>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</si>
  <si>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</si>
  <si>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</si>
  <si>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</si>
  <si>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</si>
  <si>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</si>
  <si>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</si>
  <si>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</si>
  <si>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</si>
  <si>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</si>
  <si>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</si>
  <si>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</si>
  <si>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</si>
  <si>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</si>
  <si>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</si>
  <si>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</si>
  <si>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</si>
  <si>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</si>
  <si>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</si>
  <si>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</si>
  <si>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</si>
  <si>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</si>
  <si>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</si>
  <si>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</si>
  <si>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</si>
  <si>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</si>
  <si>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</si>
  <si>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</si>
  <si>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</si>
  <si>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</si>
  <si>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</si>
  <si>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</si>
  <si>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</si>
  <si>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</si>
  <si>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</si>
  <si>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</si>
  <si>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</si>
  <si>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</si>
  <si>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</si>
  <si>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</si>
  <si>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</si>
  <si>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</si>
  <si>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</si>
  <si>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</si>
  <si>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</si>
  <si>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</si>
  <si>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</si>
  <si>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</si>
  <si>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</si>
  <si>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</si>
  <si>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</si>
  <si>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</si>
  <si>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</si>
  <si>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</si>
  <si>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</si>
  <si>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</si>
  <si>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</si>
  <si>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</si>
  <si>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</si>
  <si>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</si>
  <si>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</si>
  <si>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</si>
  <si>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</si>
  <si>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</si>
  <si>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</si>
  <si>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</si>
  <si>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</si>
  <si>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</si>
  <si>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</si>
  <si>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</si>
  <si>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</si>
  <si>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</si>
  <si>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</si>
  <si>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</si>
  <si>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</si>
  <si>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</si>
  <si>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</si>
  <si>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</si>
  <si>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</si>
  <si>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</si>
  <si>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</si>
  <si>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</si>
  <si>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</si>
  <si>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</si>
  <si>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</si>
  <si>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</si>
  <si>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</si>
  <si>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</si>
  <si>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</si>
  <si>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</si>
  <si>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</si>
  <si>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</si>
  <si>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</si>
  <si>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</si>
  <si>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</si>
  <si>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</si>
  <si>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</si>
  <si>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</si>
  <si>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</si>
  <si>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</si>
  <si>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</si>
  <si>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</si>
  <si>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</si>
  <si>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</si>
  <si>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</si>
  <si>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</si>
  <si>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</si>
  <si>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</si>
  <si>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</si>
  <si>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</si>
  <si>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</si>
  <si>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</si>
  <si>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</si>
  <si>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</si>
  <si>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</si>
  <si>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</si>
  <si>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</si>
  <si>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</si>
  <si>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</si>
  <si>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</si>
  <si>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</si>
  <si>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</si>
  <si>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</si>
  <si>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</si>
  <si>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</si>
  <si>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</si>
  <si>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</si>
  <si>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</si>
  <si>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</si>
  <si>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</si>
  <si>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</si>
  <si>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</si>
  <si>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</si>
  <si>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</si>
  <si>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</si>
  <si>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</si>
  <si>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</si>
  <si>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</si>
  <si>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</si>
  <si>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</si>
  <si>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</si>
  <si>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</si>
  <si>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</si>
  <si>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</si>
  <si>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</si>
  <si>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</si>
  <si>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</si>
  <si>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</si>
  <si>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</si>
  <si>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</si>
  <si>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</si>
  <si>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</si>
  <si>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</si>
  <si>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</si>
  <si>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</si>
  <si>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</si>
  <si>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</si>
  <si>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</si>
  <si>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</si>
  <si>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</si>
  <si>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</si>
  <si>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</si>
  <si>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</si>
  <si>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</si>
  <si>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</si>
  <si>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</si>
  <si>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</si>
  <si>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</si>
  <si>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</si>
  <si>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</si>
  <si>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</si>
  <si>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</si>
  <si>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</si>
  <si>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</si>
  <si>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</si>
  <si>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</si>
  <si>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</si>
  <si>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</si>
  <si>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</si>
  <si>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</si>
  <si>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</si>
  <si>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</si>
  <si>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</si>
  <si>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</si>
  <si>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</si>
  <si>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</si>
  <si>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</si>
  <si>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</si>
  <si>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</si>
  <si>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</si>
  <si>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</si>
  <si>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</si>
  <si>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</si>
  <si>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</si>
  <si>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</si>
  <si>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</si>
  <si>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</si>
  <si>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</si>
  <si>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</si>
  <si>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</si>
  <si>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</si>
  <si>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</si>
  <si>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</si>
  <si>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</si>
  <si>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</si>
  <si>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</si>
  <si>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</si>
  <si>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</si>
  <si>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</si>
  <si>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</si>
  <si>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</si>
  <si>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</si>
  <si>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</si>
  <si>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</si>
  <si>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</si>
  <si>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</si>
  <si>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</si>
  <si>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</si>
  <si>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</si>
  <si>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</si>
  <si>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</si>
  <si>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</si>
  <si>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</si>
  <si>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</si>
  <si>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</si>
  <si>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</si>
  <si>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</si>
  <si>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</si>
  <si>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</si>
  <si>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</si>
  <si>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</si>
  <si>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</si>
  <si>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</si>
  <si>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</si>
  <si>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</si>
  <si>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</si>
  <si>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</si>
  <si>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</si>
  <si>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</si>
  <si>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</si>
  <si>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</si>
  <si>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</si>
  <si>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</si>
  <si>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</si>
  <si>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</si>
  <si>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</si>
  <si>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</si>
  <si>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</si>
  <si>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</si>
  <si>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</si>
  <si>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</si>
  <si>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</si>
  <si>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</si>
  <si>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</si>
  <si>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</si>
  <si>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</si>
  <si>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</si>
  <si>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</si>
  <si>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</si>
  <si>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</si>
  <si>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</si>
  <si>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</si>
  <si>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</si>
  <si>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</si>
  <si>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</si>
  <si>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</si>
  <si>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</si>
  <si>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</si>
  <si>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</si>
  <si>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</si>
  <si>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</si>
  <si>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</si>
  <si>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</si>
  <si>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</si>
  <si>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</si>
  <si>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</si>
  <si>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</si>
  <si>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</si>
  <si>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</si>
  <si>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</si>
  <si>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</si>
  <si>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</si>
  <si>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</si>
  <si>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</si>
  <si>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</si>
  <si>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</si>
  <si>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</si>
  <si>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</si>
  <si>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</si>
  <si>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</si>
  <si>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</si>
  <si>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</si>
  <si>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</si>
  <si>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</si>
  <si>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</si>
  <si>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</si>
  <si>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</si>
  <si>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</si>
  <si>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</si>
  <si>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</si>
  <si>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</si>
  <si>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</si>
  <si>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</si>
  <si>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</si>
  <si>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</si>
  <si>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</si>
  <si>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</si>
  <si>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</si>
  <si>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</si>
  <si>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</si>
  <si>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</si>
  <si>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</si>
  <si>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</si>
  <si>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</si>
  <si>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</si>
  <si>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</si>
  <si>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</si>
  <si>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</si>
  <si>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</si>
  <si>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</si>
  <si>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</si>
  <si>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</si>
  <si>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</si>
  <si>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</si>
  <si>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</si>
  <si>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</si>
  <si>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</si>
  <si>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</si>
  <si>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</si>
  <si>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</si>
  <si>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</si>
  <si>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</si>
  <si>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</si>
  <si>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</si>
  <si>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</si>
  <si>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</si>
  <si>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</si>
  <si>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</si>
  <si>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</si>
  <si>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</si>
  <si>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</si>
  <si>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</si>
  <si>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</si>
  <si>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</si>
  <si>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</si>
  <si>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</si>
  <si>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</si>
  <si>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</si>
  <si>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</si>
  <si>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</si>
  <si>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</si>
  <si>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</si>
  <si>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</si>
  <si>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</si>
  <si>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</si>
  <si>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</si>
  <si>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</si>
  <si>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</si>
  <si>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</si>
  <si>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</si>
  <si>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</si>
  <si>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</si>
  <si>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</si>
  <si>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</si>
  <si>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</si>
  <si>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</si>
  <si>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</si>
  <si>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</si>
  <si>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</si>
  <si>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</si>
  <si>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</si>
  <si>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</si>
  <si>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</si>
  <si>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</si>
  <si>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</si>
  <si>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</si>
  <si>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</si>
  <si>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</si>
  <si>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</si>
  <si>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</si>
  <si>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</si>
  <si>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</si>
  <si>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</si>
  <si>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</si>
  <si>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</si>
  <si>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</si>
  <si>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</si>
  <si>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</si>
  <si>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</si>
  <si>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</si>
  <si>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</si>
  <si>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</si>
  <si>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</si>
  <si>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</si>
  <si>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</si>
  <si>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</si>
  <si>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</si>
  <si>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</si>
  <si>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</si>
  <si>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</si>
  <si>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</si>
  <si>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</si>
  <si>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</si>
  <si>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</si>
  <si>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</si>
  <si>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</si>
  <si>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</si>
  <si>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</si>
  <si>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</si>
  <si>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</si>
  <si>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</si>
  <si>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</si>
  <si>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</si>
  <si>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</si>
  <si>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</si>
  <si>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</si>
  <si>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</si>
  <si>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</si>
  <si>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</si>
  <si>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</si>
  <si>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</si>
  <si>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</si>
  <si>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</si>
  <si>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</si>
  <si>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</si>
  <si>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</si>
  <si>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</si>
  <si>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</si>
  <si>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</si>
  <si>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</si>
  <si>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</si>
  <si>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</si>
  <si>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</si>
  <si>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</si>
  <si>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</si>
  <si>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</si>
  <si>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</si>
  <si>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</si>
  <si>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</si>
  <si>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</si>
  <si>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</si>
  <si>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</si>
  <si>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</si>
  <si>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</si>
  <si>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</si>
  <si>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</si>
  <si>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</si>
  <si>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</si>
  <si>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</si>
  <si>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</si>
  <si>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</si>
  <si>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</si>
  <si>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</si>
  <si>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</si>
  <si>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</si>
  <si>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</si>
  <si>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</si>
  <si>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</si>
  <si>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</si>
  <si>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</si>
  <si>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</si>
  <si>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</si>
  <si>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</si>
  <si>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</si>
  <si>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</si>
  <si>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</si>
  <si>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</si>
  <si>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</si>
  <si>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</si>
  <si>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</si>
  <si>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</si>
  <si>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</si>
  <si>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</si>
  <si>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</si>
  <si>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</si>
  <si>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</si>
  <si>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</si>
  <si>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</si>
  <si>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</si>
  <si>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</si>
  <si>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</si>
  <si>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</si>
  <si>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</si>
  <si>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</si>
  <si>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</si>
  <si>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</si>
  <si>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</si>
  <si>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</si>
  <si>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</si>
  <si>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</si>
  <si>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</si>
  <si>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2° GEW. VOORR. - 1° KLASSE 3B MB</t>
  </si>
  <si>
    <t>ZA 22 &amp; MA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</si>
</sst>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3" activePane="bottomLeft" state="frozen"/>
      <selection pane="bottomLeft" activeCell="J11" sqref="J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>
        <v>2.2999999999999998</v>
      </c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13" activePane="bottomLeft" state="frozen"/>
      <selection pane="bottomLeft" activeCell="B8" sqref="B8:J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913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1093</v>
      </c>
      <c r="D11" s="83">
        <v>2.84</v>
      </c>
      <c r="E11" s="83"/>
      <c r="F11" s="44">
        <v>34</v>
      </c>
      <c r="G11" s="42"/>
      <c r="H11" s="48">
        <v>0.61</v>
      </c>
      <c r="I11" s="48">
        <v>0.76500000000000001</v>
      </c>
      <c r="J11" s="59">
        <v>0.95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4099</v>
      </c>
      <c r="C13" s="30" t="str">
        <f>IF($B13="","(Naam Speler)",VLOOKUP($B13,LEDEN!$B:$G,5,FALSE))</f>
        <v>BOLLE Dirk</v>
      </c>
      <c r="D13" s="29" t="str">
        <f>IF($B13="","(Club)",VLOOKUP($B13,LEDEN!$B:$G,3,FALSE))</f>
        <v>K.Br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1060</v>
      </c>
      <c r="C14" s="22" t="str">
        <f>IF($B14="","",VLOOKUP($B14,LEDEN!$B:$G,5,FALSE))</f>
        <v>WITTEVRONGEL Dirk</v>
      </c>
      <c r="D14" s="21" t="str">
        <f>IF($H14="","",IF($H14&lt;$H$11,"OG",IF($H14&gt;=$J$11,"D.PR",IF($H14&gt;=$I$11,"PROM","MG"))))</f>
        <v>OG</v>
      </c>
      <c r="E14" s="20">
        <v>2</v>
      </c>
      <c r="F14" s="19">
        <v>34</v>
      </c>
      <c r="G14" s="19">
        <v>58</v>
      </c>
      <c r="H14" s="54">
        <f>IF(G14="","",ROUNDDOWN(F14/G14,3))</f>
        <v>0.58599999999999997</v>
      </c>
      <c r="I14" s="19">
        <v>5</v>
      </c>
      <c r="J14" s="66">
        <v>4</v>
      </c>
    </row>
    <row r="15" spans="1:13" ht="22.5" customHeight="1" x14ac:dyDescent="0.25">
      <c r="B15" s="18">
        <v>4246</v>
      </c>
      <c r="C15" s="17" t="str">
        <f>IF($B15="","",VLOOKUP($B15,LEDEN!$B:$G,5,FALSE))</f>
        <v>BOLLE Jean-Marie</v>
      </c>
      <c r="D15" s="16" t="str">
        <f t="shared" ref="D15:D17" si="0">IF($H15="","",IF($H15&lt;$H$11,"OG",IF($H15&gt;=$J$11,"D.PR",IF($H15&gt;=$I$11,"PROM","MG"))))</f>
        <v>PROM</v>
      </c>
      <c r="E15" s="15">
        <v>2</v>
      </c>
      <c r="F15" s="14">
        <v>34</v>
      </c>
      <c r="G15" s="14">
        <v>36</v>
      </c>
      <c r="H15" s="55">
        <f t="shared" ref="H15:H17" si="1">IF(G15="","",ROUNDDOWN(F15/G15,3))</f>
        <v>0.94399999999999995</v>
      </c>
      <c r="I15" s="14">
        <v>4</v>
      </c>
      <c r="J15" s="67"/>
    </row>
    <row r="16" spans="1:13" ht="22.5" customHeight="1" x14ac:dyDescent="0.25">
      <c r="B16" s="18">
        <v>8001</v>
      </c>
      <c r="C16" s="17" t="str">
        <f>IF($B16="","",VLOOKUP($B16,LEDEN!$B:$G,5,FALSE))</f>
        <v>NICHELSON Didier</v>
      </c>
      <c r="D16" s="16" t="str">
        <f t="shared" si="0"/>
        <v>OG</v>
      </c>
      <c r="E16" s="15">
        <v>0</v>
      </c>
      <c r="F16" s="14">
        <v>24</v>
      </c>
      <c r="G16" s="14">
        <v>45</v>
      </c>
      <c r="H16" s="55">
        <f t="shared" si="1"/>
        <v>0.53300000000000003</v>
      </c>
      <c r="I16" s="14">
        <v>3</v>
      </c>
      <c r="J16" s="67"/>
    </row>
    <row r="17" spans="2:12" ht="22.5" customHeight="1" thickBot="1" x14ac:dyDescent="0.3">
      <c r="B17" s="13">
        <v>4732</v>
      </c>
      <c r="C17" s="12" t="str">
        <f>IF($B17="","",VLOOKUP($B17,LEDEN!$B:$G,5,FALSE))</f>
        <v>NACHTERGAELE Geert</v>
      </c>
      <c r="D17" s="11" t="str">
        <f t="shared" si="0"/>
        <v>OG</v>
      </c>
      <c r="E17" s="10">
        <v>0</v>
      </c>
      <c r="F17" s="9">
        <v>19</v>
      </c>
      <c r="G17" s="9">
        <v>35</v>
      </c>
      <c r="H17" s="56">
        <f t="shared" si="1"/>
        <v>0.54200000000000004</v>
      </c>
      <c r="I17" s="9">
        <v>3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4</v>
      </c>
      <c r="F18" s="5">
        <f>SUM(F14:F17)</f>
        <v>111</v>
      </c>
      <c r="G18" s="5">
        <f>SUM(G14:G17)</f>
        <v>174</v>
      </c>
      <c r="H18" s="47">
        <f>IF(G18=0,0,ROUNDDOWN(F18/G18,3))</f>
        <v>0.63700000000000001</v>
      </c>
      <c r="I18" s="46">
        <f>MAX(I14:I17)</f>
        <v>5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4557</v>
      </c>
      <c r="C20" s="30" t="str">
        <f>IF($B20="","(Naam Speler)",VLOOKUP($B20,LEDEN!$B:$G,5,FALSE))</f>
        <v>SERWEYTENS Lieven</v>
      </c>
      <c r="D20" s="29" t="str">
        <f>IF($B20="","(Club)",VLOOKUP($B20,LEDEN!$B:$G,3,FALSE))</f>
        <v>K.Br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HNS</v>
      </c>
    </row>
    <row r="21" spans="2:12" ht="22.5" customHeight="1" thickTop="1" x14ac:dyDescent="0.25">
      <c r="B21" s="23">
        <v>8001</v>
      </c>
      <c r="C21" s="22" t="str">
        <f>IF($B21="","",VLOOKUP($B21,LEDEN!$B:$G,5,FALSE))</f>
        <v>NICHELSON Didier</v>
      </c>
      <c r="D21" s="21" t="str">
        <f>IF($H21="","",IF($H21&lt;$H$11,"OG",IF($H21&gt;=$J$11,"D.PR",IF($H21&gt;=$I$11,"PROM","MG"))))</f>
        <v>MG</v>
      </c>
      <c r="E21" s="20">
        <v>2</v>
      </c>
      <c r="F21" s="19">
        <v>34</v>
      </c>
      <c r="G21" s="19">
        <v>45</v>
      </c>
      <c r="H21" s="54">
        <f>IF(G21="","",ROUNDDOWN(F21/G21,3))</f>
        <v>0.755</v>
      </c>
      <c r="I21" s="19">
        <v>6</v>
      </c>
      <c r="J21" s="66">
        <v>3</v>
      </c>
    </row>
    <row r="22" spans="2:12" ht="22.5" customHeight="1" x14ac:dyDescent="0.25">
      <c r="B22" s="18">
        <v>4732</v>
      </c>
      <c r="C22" s="17" t="str">
        <f>IF($B22="","",VLOOKUP($B22,LEDEN!$B:$G,5,FALSE))</f>
        <v>NACHTERGAELE Geert</v>
      </c>
      <c r="D22" s="16" t="str">
        <f t="shared" ref="D22:D24" si="2">IF($H22="","",IF($H22&lt;$H$11,"OG",IF($H22&gt;=$J$11,"D.PR",IF($H22&gt;=$I$11,"PROM","MG"))))</f>
        <v>OG</v>
      </c>
      <c r="E22" s="15">
        <v>1</v>
      </c>
      <c r="F22" s="14">
        <v>34</v>
      </c>
      <c r="G22" s="14">
        <v>58</v>
      </c>
      <c r="H22" s="55">
        <f t="shared" ref="H22:H24" si="3">IF(G22="","",ROUNDDOWN(F22/G22,3))</f>
        <v>0.58599999999999997</v>
      </c>
      <c r="I22" s="14">
        <v>4</v>
      </c>
      <c r="J22" s="67"/>
    </row>
    <row r="23" spans="2:12" ht="22.5" customHeight="1" x14ac:dyDescent="0.25">
      <c r="B23" s="18">
        <v>4246</v>
      </c>
      <c r="C23" s="17" t="str">
        <f>IF($B23="","",VLOOKUP($B23,LEDEN!$B:$G,5,FALSE))</f>
        <v>BOLLE Jean-Marie</v>
      </c>
      <c r="D23" s="16" t="str">
        <f t="shared" si="2"/>
        <v>MG</v>
      </c>
      <c r="E23" s="15">
        <v>2</v>
      </c>
      <c r="F23" s="14">
        <v>34</v>
      </c>
      <c r="G23" s="14">
        <v>50</v>
      </c>
      <c r="H23" s="55">
        <f t="shared" si="3"/>
        <v>0.68</v>
      </c>
      <c r="I23" s="14">
        <v>5</v>
      </c>
      <c r="J23" s="67"/>
    </row>
    <row r="24" spans="2:12" ht="22.5" customHeight="1" thickBot="1" x14ac:dyDescent="0.3">
      <c r="B24" s="13">
        <v>1060</v>
      </c>
      <c r="C24" s="12" t="str">
        <f>IF($B24="","",VLOOKUP($B24,LEDEN!$B:$G,5,FALSE))</f>
        <v>WITTEVRONGEL Dirk</v>
      </c>
      <c r="D24" s="11" t="str">
        <f t="shared" si="2"/>
        <v>OG</v>
      </c>
      <c r="E24" s="10">
        <v>0</v>
      </c>
      <c r="F24" s="9">
        <v>28</v>
      </c>
      <c r="G24" s="9">
        <v>53</v>
      </c>
      <c r="H24" s="56">
        <f t="shared" si="3"/>
        <v>0.52800000000000002</v>
      </c>
      <c r="I24" s="9">
        <v>4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5</v>
      </c>
      <c r="F25" s="5">
        <f>SUM(F21:F24)</f>
        <v>130</v>
      </c>
      <c r="G25" s="5">
        <f>SUM(G21:G24)</f>
        <v>206</v>
      </c>
      <c r="H25" s="47">
        <f>IF(G25=0,0,ROUNDDOWN(F25/G25,3))</f>
        <v>0.63100000000000001</v>
      </c>
      <c r="I25" s="46">
        <f>MAX(I21:I24)</f>
        <v>6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4732</v>
      </c>
      <c r="C27" s="30" t="str">
        <f>IF($B27="","(Naam Speler)",VLOOKUP($B27,LEDEN!$B:$G,5,FALSE))</f>
        <v>NACHTERGAELE Geert</v>
      </c>
      <c r="D27" s="29" t="str">
        <f>IF($B27="","(Club)",VLOOKUP($B27,LEDEN!$B:$G,3,FALSE))</f>
        <v>KKBC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4246</v>
      </c>
      <c r="C28" s="22" t="str">
        <f>IF($B28="","",VLOOKUP($B28,LEDEN!$B:$G,5,FALSE))</f>
        <v>BOLLE Jean-Marie</v>
      </c>
      <c r="D28" s="21" t="str">
        <f>IF($H28="","",IF($H28&lt;$H$11,"OG",IF($H28&gt;=$J$11,"D.PR",IF($H28&gt;=$I$11,"PROM","MG"))))</f>
        <v>OG</v>
      </c>
      <c r="E28" s="20">
        <v>0</v>
      </c>
      <c r="F28" s="19">
        <v>22</v>
      </c>
      <c r="G28" s="19">
        <v>43</v>
      </c>
      <c r="H28" s="54">
        <f>IF(G28="","",ROUNDDOWN(F28/G28,3))</f>
        <v>0.51100000000000001</v>
      </c>
      <c r="I28" s="19">
        <v>5</v>
      </c>
      <c r="J28" s="66">
        <v>2</v>
      </c>
    </row>
    <row r="29" spans="2:12" ht="22.5" customHeight="1" x14ac:dyDescent="0.25">
      <c r="B29" s="18">
        <v>4557</v>
      </c>
      <c r="C29" s="17" t="str">
        <f>IF($B29="","",VLOOKUP($B29,LEDEN!$B:$G,5,FALSE))</f>
        <v>SERWEYTENS Lieven</v>
      </c>
      <c r="D29" s="16" t="str">
        <f t="shared" ref="D29:D31" si="4">IF($H29="","",IF($H29&lt;$H$11,"OG",IF($H29&gt;=$J$11,"D.PR",IF($H29&gt;=$I$11,"PROM","MG"))))</f>
        <v>OG</v>
      </c>
      <c r="E29" s="15">
        <v>1</v>
      </c>
      <c r="F29" s="14">
        <v>34</v>
      </c>
      <c r="G29" s="14">
        <v>58</v>
      </c>
      <c r="H29" s="55">
        <f t="shared" ref="H29:H31" si="5">IF(G29="","",ROUNDDOWN(F29/G29,3))</f>
        <v>0.58599999999999997</v>
      </c>
      <c r="I29" s="14">
        <v>3</v>
      </c>
      <c r="J29" s="67"/>
    </row>
    <row r="30" spans="2:12" ht="22.5" customHeight="1" x14ac:dyDescent="0.25">
      <c r="B30" s="18">
        <v>1060</v>
      </c>
      <c r="C30" s="17" t="str">
        <f>IF($B30="","",VLOOKUP($B30,LEDEN!$B:$G,5,FALSE))</f>
        <v>WITTEVRONGEL Dirk</v>
      </c>
      <c r="D30" s="16" t="str">
        <f t="shared" si="4"/>
        <v>D.PR</v>
      </c>
      <c r="E30" s="15">
        <v>2</v>
      </c>
      <c r="F30" s="14">
        <v>34</v>
      </c>
      <c r="G30" s="14">
        <v>32</v>
      </c>
      <c r="H30" s="55">
        <f t="shared" si="5"/>
        <v>1.0620000000000001</v>
      </c>
      <c r="I30" s="14">
        <v>4</v>
      </c>
      <c r="J30" s="67"/>
    </row>
    <row r="31" spans="2:12" ht="22.5" customHeight="1" thickBot="1" x14ac:dyDescent="0.3">
      <c r="B31" s="13">
        <v>4099</v>
      </c>
      <c r="C31" s="12" t="str">
        <f>IF($B31="","",VLOOKUP($B31,LEDEN!$B:$G,5,FALSE))</f>
        <v>BOLLE Dirk</v>
      </c>
      <c r="D31" s="11" t="str">
        <f t="shared" si="4"/>
        <v>D.PR</v>
      </c>
      <c r="E31" s="10">
        <v>2</v>
      </c>
      <c r="F31" s="9">
        <v>34</v>
      </c>
      <c r="G31" s="9">
        <v>35</v>
      </c>
      <c r="H31" s="56">
        <f t="shared" si="5"/>
        <v>0.97099999999999997</v>
      </c>
      <c r="I31" s="9">
        <v>5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5</v>
      </c>
      <c r="F32" s="5">
        <f>SUM(F28:F31)</f>
        <v>124</v>
      </c>
      <c r="G32" s="5">
        <f>SUM(G28:G31)</f>
        <v>168</v>
      </c>
      <c r="H32" s="47">
        <f>IF(G32=0,0,ROUNDDOWN(F32/G32,3))</f>
        <v>0.73799999999999999</v>
      </c>
      <c r="I32" s="46">
        <f>MAX(I28:I31)</f>
        <v>5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8001</v>
      </c>
      <c r="C34" s="30" t="str">
        <f>IF($B34="","(Naam Speler)",VLOOKUP($B34,LEDEN!$B:$G,5,FALSE))</f>
        <v>NICHELSON Didier</v>
      </c>
      <c r="D34" s="29" t="str">
        <f>IF($B34="","(Club)",VLOOKUP($B34,LEDEN!$B:$G,3,FALSE))</f>
        <v>KKBC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4557</v>
      </c>
      <c r="C35" s="22" t="str">
        <f>IF($B35="","",VLOOKUP($B35,LEDEN!$B:$G,5,FALSE))</f>
        <v>SERWEYTENS Lieven</v>
      </c>
      <c r="D35" s="21" t="str">
        <f>IF($H35="","",IF($H35&lt;$H$11,"OG",IF($H35&gt;=$J$11,"D.PR",IF($H35&gt;=$I$11,"PROM","MG"))))</f>
        <v>OG</v>
      </c>
      <c r="E35" s="20">
        <v>0</v>
      </c>
      <c r="F35" s="19">
        <v>20</v>
      </c>
      <c r="G35" s="19">
        <v>45</v>
      </c>
      <c r="H35" s="54">
        <f>IF(G35="","",ROUNDDOWN(F35/G35,3))</f>
        <v>0.44400000000000001</v>
      </c>
      <c r="I35" s="19">
        <v>4</v>
      </c>
      <c r="J35" s="66">
        <v>1</v>
      </c>
    </row>
    <row r="36" spans="2:12" ht="22.5" customHeight="1" x14ac:dyDescent="0.25">
      <c r="B36" s="18">
        <v>1060</v>
      </c>
      <c r="C36" s="17" t="str">
        <f>IF($B36="","",VLOOKUP($B36,LEDEN!$B:$G,5,FALSE))</f>
        <v>WITTEVRONGEL Dirk</v>
      </c>
      <c r="D36" s="16" t="str">
        <f t="shared" ref="D36:D38" si="6">IF($H36="","",IF($H36&lt;$H$11,"OG",IF($H36&gt;=$J$11,"D.PR",IF($H36&gt;=$I$11,"PROM","MG"))))</f>
        <v>PROM</v>
      </c>
      <c r="E36" s="15">
        <v>2</v>
      </c>
      <c r="F36" s="14">
        <v>34</v>
      </c>
      <c r="G36" s="14">
        <v>43</v>
      </c>
      <c r="H36" s="55">
        <f t="shared" ref="H36:H38" si="7">IF(G36="","",ROUNDDOWN(F36/G36,3))</f>
        <v>0.79</v>
      </c>
      <c r="I36" s="14">
        <v>2</v>
      </c>
      <c r="J36" s="67"/>
    </row>
    <row r="37" spans="2:12" ht="22.5" customHeight="1" x14ac:dyDescent="0.25">
      <c r="B37" s="18">
        <v>4099</v>
      </c>
      <c r="C37" s="17" t="str">
        <f>IF($B37="","",VLOOKUP($B37,LEDEN!$B:$G,5,FALSE))</f>
        <v>BOLLE Dirk</v>
      </c>
      <c r="D37" s="16" t="str">
        <f t="shared" si="6"/>
        <v>MG</v>
      </c>
      <c r="E37" s="15">
        <v>2</v>
      </c>
      <c r="F37" s="14">
        <v>34</v>
      </c>
      <c r="G37" s="14">
        <v>45</v>
      </c>
      <c r="H37" s="55">
        <f t="shared" si="7"/>
        <v>0.755</v>
      </c>
      <c r="I37" s="14">
        <v>3</v>
      </c>
      <c r="J37" s="67"/>
    </row>
    <row r="38" spans="2:12" ht="22.5" customHeight="1" thickBot="1" x14ac:dyDescent="0.3">
      <c r="B38" s="13">
        <v>4246</v>
      </c>
      <c r="C38" s="12" t="str">
        <f>IF($B38="","",VLOOKUP($B38,LEDEN!$B:$G,5,FALSE))</f>
        <v>BOLLE Jean-Marie</v>
      </c>
      <c r="D38" s="11" t="str">
        <f t="shared" si="6"/>
        <v>OG</v>
      </c>
      <c r="E38" s="10">
        <v>2</v>
      </c>
      <c r="F38" s="9">
        <v>34</v>
      </c>
      <c r="G38" s="9">
        <v>58</v>
      </c>
      <c r="H38" s="56">
        <f t="shared" si="7"/>
        <v>0.58599999999999997</v>
      </c>
      <c r="I38" s="9">
        <v>6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6</v>
      </c>
      <c r="F39" s="5">
        <f>SUM(F35:F38)</f>
        <v>122</v>
      </c>
      <c r="G39" s="5">
        <f>SUM(G35:G38)</f>
        <v>191</v>
      </c>
      <c r="H39" s="47">
        <f>IF(G39=0,0,ROUNDDOWN(F39/G39,3))</f>
        <v>0.63800000000000001</v>
      </c>
      <c r="I39" s="46">
        <f>MAX(I35:I38)</f>
        <v>6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4246</v>
      </c>
      <c r="C41" s="30" t="str">
        <f>IF($B41="","(Naam Speler)",VLOOKUP($B41,LEDEN!$B:$G,5,FALSE))</f>
        <v>BOLLE Jean-Marie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4732</v>
      </c>
      <c r="C42" s="22" t="str">
        <f>IF($B42="","",VLOOKUP($B42,LEDEN!$B:$G,5,FALSE))</f>
        <v>NACHTERGAELE Geert</v>
      </c>
      <c r="D42" s="21" t="str">
        <f>IF($H42="","",IF($H42&lt;$H$11,"OG",IF($H42&gt;=$J$11,"D.PR",IF($H42&gt;=$I$11,"PROM","MG"))))</f>
        <v>PROM</v>
      </c>
      <c r="E42" s="20">
        <v>2</v>
      </c>
      <c r="F42" s="19">
        <v>34</v>
      </c>
      <c r="G42" s="19">
        <v>43</v>
      </c>
      <c r="H42" s="54">
        <f>IF(G42="","",ROUNDDOWN(F42/G42,3))</f>
        <v>0.79</v>
      </c>
      <c r="I42" s="19">
        <v>7</v>
      </c>
      <c r="J42" s="66">
        <v>6</v>
      </c>
    </row>
    <row r="43" spans="2:12" ht="22.5" customHeight="1" x14ac:dyDescent="0.25">
      <c r="B43" s="18">
        <v>4099</v>
      </c>
      <c r="C43" s="17" t="str">
        <f>IF($B43="","",VLOOKUP($B43,LEDEN!$B:$G,5,FALSE))</f>
        <v>BOLLE Dirk</v>
      </c>
      <c r="D43" s="16" t="str">
        <f t="shared" ref="D43:D45" si="8">IF($H43="","",IF($H43&lt;$H$11,"OG",IF($H43&gt;=$J$11,"D.PR",IF($H43&gt;=$I$11,"PROM","MG"))))</f>
        <v>MG</v>
      </c>
      <c r="E43" s="15">
        <v>0</v>
      </c>
      <c r="F43" s="14">
        <v>27</v>
      </c>
      <c r="G43" s="14">
        <v>36</v>
      </c>
      <c r="H43" s="55">
        <f t="shared" ref="H43:H45" si="9">IF(G43="","",ROUNDDOWN(F43/G43,3))</f>
        <v>0.75</v>
      </c>
      <c r="I43" s="14">
        <v>5</v>
      </c>
      <c r="J43" s="67"/>
    </row>
    <row r="44" spans="2:12" ht="22.5" customHeight="1" x14ac:dyDescent="0.25">
      <c r="B44" s="18">
        <v>4557</v>
      </c>
      <c r="C44" s="17" t="str">
        <f>IF($B44="","",VLOOKUP($B44,LEDEN!$B:$G,5,FALSE))</f>
        <v>SERWEYTENS Lieven</v>
      </c>
      <c r="D44" s="16" t="str">
        <f t="shared" si="8"/>
        <v>OG</v>
      </c>
      <c r="E44" s="15">
        <v>0</v>
      </c>
      <c r="F44" s="14">
        <v>25</v>
      </c>
      <c r="G44" s="14">
        <v>50</v>
      </c>
      <c r="H44" s="55">
        <f t="shared" si="9"/>
        <v>0.5</v>
      </c>
      <c r="I44" s="14">
        <v>4</v>
      </c>
      <c r="J44" s="67"/>
    </row>
    <row r="45" spans="2:12" ht="22.5" customHeight="1" thickBot="1" x14ac:dyDescent="0.3">
      <c r="B45" s="13">
        <v>8001</v>
      </c>
      <c r="C45" s="12" t="str">
        <f>IF($B45="","",VLOOKUP($B45,LEDEN!$B:$G,5,FALSE))</f>
        <v>NICHELSON Didier</v>
      </c>
      <c r="D45" s="11" t="str">
        <f t="shared" si="8"/>
        <v>OG</v>
      </c>
      <c r="E45" s="10">
        <v>0</v>
      </c>
      <c r="F45" s="9">
        <v>24</v>
      </c>
      <c r="G45" s="9">
        <v>58</v>
      </c>
      <c r="H45" s="56">
        <f t="shared" si="9"/>
        <v>0.41299999999999998</v>
      </c>
      <c r="I45" s="9">
        <v>3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110</v>
      </c>
      <c r="G46" s="5">
        <f>SUM(G42:G45)</f>
        <v>187</v>
      </c>
      <c r="H46" s="47">
        <f>IF(G46=0,0,ROUNDDOWN(F46/G46,3))</f>
        <v>0.58799999999999997</v>
      </c>
      <c r="I46" s="46">
        <f>MAX(I42:I45)</f>
        <v>7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1060</v>
      </c>
      <c r="C48" s="30" t="str">
        <f>IF($B48="","(Naam Speler)",VLOOKUP($B48,LEDEN!$B:$G,5,FALSE))</f>
        <v>WITTEVRONGEL Dirk</v>
      </c>
      <c r="D48" s="29" t="str">
        <f>IF($B48="","(Club)",VLOOKUP($B48,LEDEN!$B:$G,3,FALSE))</f>
        <v>K.DOS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4099</v>
      </c>
      <c r="C49" s="22" t="str">
        <f>IF($B49="","",VLOOKUP($B49,LEDEN!$B:$G,5,FALSE))</f>
        <v>BOLLE Dirk</v>
      </c>
      <c r="D49" s="21" t="str">
        <f>IF($H49="","",IF($H49&lt;$H$11,"OG",IF($H49&gt;=$J$11,"D.PR",IF($H49&gt;=$I$11,"PROM","MG"))))</f>
        <v>OG</v>
      </c>
      <c r="E49" s="20">
        <v>0</v>
      </c>
      <c r="F49" s="19">
        <v>24</v>
      </c>
      <c r="G49" s="19">
        <v>58</v>
      </c>
      <c r="H49" s="54">
        <f>IF(G49="","",ROUNDDOWN(F49/G49,3))</f>
        <v>0.41299999999999998</v>
      </c>
      <c r="I49" s="19">
        <v>3</v>
      </c>
      <c r="J49" s="66">
        <v>5</v>
      </c>
    </row>
    <row r="50" spans="2:10" ht="22.5" customHeight="1" x14ac:dyDescent="0.25">
      <c r="B50" s="18">
        <v>8001</v>
      </c>
      <c r="C50" s="17" t="str">
        <f>IF($B50="","",VLOOKUP($B50,LEDEN!$B:$G,5,FALSE))</f>
        <v>NICHELSON Didier</v>
      </c>
      <c r="D50" s="16" t="str">
        <f t="shared" ref="D50:D52" si="10">IF($H50="","",IF($H50&lt;$H$11,"OG",IF($H50&gt;=$J$11,"D.PR",IF($H50&gt;=$I$11,"PROM","MG"))))</f>
        <v>MG</v>
      </c>
      <c r="E50" s="15">
        <v>0</v>
      </c>
      <c r="F50" s="14">
        <v>31</v>
      </c>
      <c r="G50" s="14">
        <v>43</v>
      </c>
      <c r="H50" s="55">
        <f t="shared" ref="H50:H52" si="11">IF(G50="","",ROUNDDOWN(F50/G50,3))</f>
        <v>0.72</v>
      </c>
      <c r="I50" s="14">
        <v>3</v>
      </c>
      <c r="J50" s="67"/>
    </row>
    <row r="51" spans="2:10" ht="22.5" customHeight="1" x14ac:dyDescent="0.25">
      <c r="B51" s="18">
        <v>4732</v>
      </c>
      <c r="C51" s="17" t="str">
        <f>IF($B51="","",VLOOKUP($B51,LEDEN!$B:$G,5,FALSE))</f>
        <v>NACHTERGAELE Geert</v>
      </c>
      <c r="D51" s="16" t="str">
        <f t="shared" si="10"/>
        <v>MG</v>
      </c>
      <c r="E51" s="15">
        <v>0</v>
      </c>
      <c r="F51" s="14">
        <v>21</v>
      </c>
      <c r="G51" s="14">
        <v>32</v>
      </c>
      <c r="H51" s="55">
        <f t="shared" si="11"/>
        <v>0.65600000000000003</v>
      </c>
      <c r="I51" s="14">
        <v>3</v>
      </c>
      <c r="J51" s="67"/>
    </row>
    <row r="52" spans="2:10" ht="22.5" customHeight="1" thickBot="1" x14ac:dyDescent="0.3">
      <c r="B52" s="13">
        <v>4557</v>
      </c>
      <c r="C52" s="12" t="str">
        <f>IF($B52="","",VLOOKUP($B52,LEDEN!$B:$G,5,FALSE))</f>
        <v>SERWEYTENS Lieven</v>
      </c>
      <c r="D52" s="11" t="str">
        <f t="shared" si="10"/>
        <v>MG</v>
      </c>
      <c r="E52" s="10">
        <v>2</v>
      </c>
      <c r="F52" s="9">
        <v>34</v>
      </c>
      <c r="G52" s="9">
        <v>53</v>
      </c>
      <c r="H52" s="56">
        <f t="shared" si="11"/>
        <v>0.64100000000000001</v>
      </c>
      <c r="I52" s="9">
        <v>5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OG</v>
      </c>
      <c r="E53" s="7">
        <f>SUM(E49:E52)</f>
        <v>2</v>
      </c>
      <c r="F53" s="5">
        <f>SUM(F49:F52)</f>
        <v>110</v>
      </c>
      <c r="G53" s="5">
        <f>SUM(G49:G52)</f>
        <v>186</v>
      </c>
      <c r="H53" s="47">
        <f>IF(G53=0,0,ROUNDDOWN(F53/G53,3))</f>
        <v>0.59099999999999997</v>
      </c>
      <c r="I53" s="46">
        <f>MAX(I49:I52)</f>
        <v>5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2025-03-26T16:10:27Z</dcterms:modified>
</cp:coreProperties>
</file>