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<sst xmlns="http://schemas.openxmlformats.org/spreadsheetml/2006/main" count="41" uniqueCount="41">
  <si>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GEWEST BEIDE - VLAANDEREN</t>
  </si>
  <si>
    <t>sportjaar :</t>
  </si>
  <si>
    <t>2010-2011</t>
  </si>
  <si>
    <t>DISTRICT :  zuidwestvlaanderen</t>
  </si>
  <si>
    <t>KAMPIOENSCHAP VAN BELGIE : 3°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</si>
  <si>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</si>
  <si>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</si>
  <si>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</si>
  <si>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</si>
  <si>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</si>
  <si>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</si>
  <si>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</si>
  <si>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</si>
  <si>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</si>
  <si>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</si>
  <si>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</si>
  <si>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RS</t>
  </si>
  <si>
    <t>Forfait</t>
  </si>
  <si>
    <t>DISTRICTFINALE</t>
  </si>
  <si>
    <t>* DEELNEMERS</t>
  </si>
  <si>
    <t xml:space="preserve">Al deze wedstrijden worden gespeeld in </t>
  </si>
  <si>
    <t>KBC Warden Oom, Hogestraat 22 te Hooglede.</t>
  </si>
  <si>
    <t>Tel.: 0473/21.21.18.</t>
  </si>
  <si>
    <t>vrijdag 12 november 2010 om 19u00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</si>
  <si>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</si>
  <si>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</si>
  <si>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</si>
  <si>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</si>
  <si>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</si>
  <si>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1-2  &amp;  3-4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</si>
  <si>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</si>
  <si>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</si>
  <si>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</si>
  <si>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</si>
  <si>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eerste en tweede van de districtfinale speelt de gewestelijke finale in het weekend</t>
  </si>
  <si>
    <t>van 11 &amp; 12/12/2010 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</si>
  <si>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</si>
  <si>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</si>
  <si>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17 oktober 2010.</t>
  </si>
  <si>
    <t>uiterste speeldatum: zondag 14 november 2010.</t>
  </si>
  <si>
    <t>www.kbbb-zwvl.be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</si>
</sst>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0"/>
      <name val="Comic Sans MS"/>
      <family val="4"/>
    </font>
    <font>
      <u val="single"/>
      <sz val="11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  <font>
      <b/>
      <u val="single"/>
      <sz val="2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3" borderId="10" xfId="55" applyFont="1" applyFill="1" applyBorder="1" applyAlignment="1">
      <alignment horizontal="center"/>
      <protection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center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 applyAlignment="1">
      <alignment horizontal="left"/>
      <protection/>
    </xf>
    <xf numFmtId="0" fontId="23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" fontId="21" fillId="33" borderId="0" xfId="55" applyNumberFormat="1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64" fontId="21" fillId="33" borderId="0" xfId="55" applyNumberFormat="1" applyFont="1" applyFill="1" applyBorder="1" applyAlignment="1">
      <alignment horizontal="center"/>
      <protection/>
    </xf>
    <xf numFmtId="164" fontId="21" fillId="33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3" borderId="13" xfId="55" applyFont="1" applyFill="1" applyBorder="1" applyAlignment="1">
      <alignment horizontal="center"/>
      <protection/>
    </xf>
    <xf numFmtId="0" fontId="24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0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" fontId="20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2" fontId="30" fillId="0" borderId="0" xfId="55" applyNumberFormat="1" applyFont="1" applyAlignment="1">
      <alignment horizontal="right"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32" fillId="0" borderId="0" xfId="55" applyFont="1" applyAlignment="1">
      <alignment horizontal="center"/>
      <protection/>
    </xf>
    <xf numFmtId="1" fontId="32" fillId="0" borderId="0" xfId="55" applyNumberFormat="1" applyFont="1" applyAlignment="1">
      <alignment horizontal="center"/>
      <protection/>
    </xf>
    <xf numFmtId="0" fontId="33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4" fillId="0" borderId="0" xfId="55" applyFont="1" applyAlignment="1">
      <alignment horizontal="left"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 horizontal="center"/>
      <protection/>
    </xf>
    <xf numFmtId="1" fontId="34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left"/>
      <protection/>
    </xf>
    <xf numFmtId="0" fontId="34" fillId="0" borderId="0" xfId="55" applyFont="1" applyBorder="1">
      <alignment/>
      <protection/>
    </xf>
    <xf numFmtId="0" fontId="34" fillId="0" borderId="0" xfId="55" applyFont="1" applyBorder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1" fontId="34" fillId="0" borderId="0" xfId="55" applyNumberFormat="1" applyFont="1" applyBorder="1" applyAlignment="1">
      <alignment horizontal="center"/>
      <protection/>
    </xf>
    <xf numFmtId="0" fontId="32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5" fillId="0" borderId="18" xfId="55" applyFont="1" applyBorder="1" applyAlignment="1">
      <alignment horizontal="left"/>
      <protection/>
    </xf>
    <xf numFmtId="0" fontId="33" fillId="0" borderId="19" xfId="55" applyFont="1" applyBorder="1" applyAlignment="1">
      <alignment horizontal="left"/>
      <protection/>
    </xf>
    <xf numFmtId="0" fontId="34" fillId="0" borderId="19" xfId="55" applyFont="1" applyBorder="1">
      <alignment/>
      <protection/>
    </xf>
    <xf numFmtId="0" fontId="34" fillId="0" borderId="19" xfId="55" applyFont="1" applyBorder="1" applyAlignment="1">
      <alignment horizontal="left"/>
      <protection/>
    </xf>
    <xf numFmtId="0" fontId="34" fillId="0" borderId="19" xfId="55" applyFont="1" applyBorder="1" applyAlignment="1">
      <alignment horizontal="center"/>
      <protection/>
    </xf>
    <xf numFmtId="1" fontId="34" fillId="0" borderId="19" xfId="55" applyNumberFormat="1" applyFont="1" applyBorder="1" applyAlignment="1">
      <alignment horizontal="center"/>
      <protection/>
    </xf>
    <xf numFmtId="0" fontId="32" fillId="0" borderId="19" xfId="55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36" fillId="0" borderId="0" xfId="0" applyFont="1" applyAlignment="1">
      <alignment/>
    </xf>
    <xf numFmtId="0" fontId="58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50</xdr:row>
      <xdr:rowOff>171450</xdr:rowOff>
    </xdr:from>
    <xdr:to>
      <xdr:col>2</xdr:col>
      <xdr:colOff>142875</xdr:colOff>
      <xdr:row>52</xdr:row>
      <xdr:rowOff>142875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02017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50</xdr:row>
      <xdr:rowOff>180975</xdr:rowOff>
    </xdr:from>
    <xdr:to>
      <xdr:col>3</xdr:col>
      <xdr:colOff>438150</xdr:colOff>
      <xdr:row>52</xdr:row>
      <xdr:rowOff>152400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9029700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50</xdr:row>
      <xdr:rowOff>133350</xdr:rowOff>
    </xdr:from>
    <xdr:to>
      <xdr:col>4</xdr:col>
      <xdr:colOff>476250</xdr:colOff>
      <xdr:row>52</xdr:row>
      <xdr:rowOff>152400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8982075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180975</xdr:rowOff>
    </xdr:from>
    <xdr:to>
      <xdr:col>6</xdr:col>
      <xdr:colOff>200025</xdr:colOff>
      <xdr:row>51</xdr:row>
      <xdr:rowOff>161925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90297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52</xdr:row>
      <xdr:rowOff>0</xdr:rowOff>
    </xdr:from>
    <xdr:to>
      <xdr:col>6</xdr:col>
      <xdr:colOff>180975</xdr:colOff>
      <xdr:row>52</xdr:row>
      <xdr:rowOff>180975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229725"/>
          <a:ext cx="60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51</xdr:row>
      <xdr:rowOff>28575</xdr:rowOff>
    </xdr:from>
    <xdr:to>
      <xdr:col>10</xdr:col>
      <xdr:colOff>133350</xdr:colOff>
      <xdr:row>52</xdr:row>
      <xdr:rowOff>171450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906780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50</xdr:row>
      <xdr:rowOff>133350</xdr:rowOff>
    </xdr:from>
    <xdr:to>
      <xdr:col>12</xdr:col>
      <xdr:colOff>0</xdr:colOff>
      <xdr:row>52</xdr:row>
      <xdr:rowOff>142875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898207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50</xdr:row>
      <xdr:rowOff>133350</xdr:rowOff>
    </xdr:from>
    <xdr:to>
      <xdr:col>13</xdr:col>
      <xdr:colOff>104775</xdr:colOff>
      <xdr:row>52</xdr:row>
      <xdr:rowOff>142875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898207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51</xdr:row>
      <xdr:rowOff>19050</xdr:rowOff>
    </xdr:from>
    <xdr:to>
      <xdr:col>14</xdr:col>
      <xdr:colOff>381000</xdr:colOff>
      <xdr:row>52</xdr:row>
      <xdr:rowOff>161925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905827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50</xdr:row>
      <xdr:rowOff>171450</xdr:rowOff>
    </xdr:from>
    <xdr:to>
      <xdr:col>15</xdr:col>
      <xdr:colOff>504825</xdr:colOff>
      <xdr:row>52</xdr:row>
      <xdr:rowOff>152400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902017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50</xdr:row>
      <xdr:rowOff>171450</xdr:rowOff>
    </xdr:from>
    <xdr:to>
      <xdr:col>2</xdr:col>
      <xdr:colOff>142875</xdr:colOff>
      <xdr:row>52</xdr:row>
      <xdr:rowOff>142875</xdr:rowOff>
    </xdr:to>
    <xdr:pic>
      <xdr:nvPicPr>
        <xdr:cNvPr id="1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02017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50</xdr:row>
      <xdr:rowOff>180975</xdr:rowOff>
    </xdr:from>
    <xdr:to>
      <xdr:col>3</xdr:col>
      <xdr:colOff>438150</xdr:colOff>
      <xdr:row>52</xdr:row>
      <xdr:rowOff>152400</xdr:rowOff>
    </xdr:to>
    <xdr:pic>
      <xdr:nvPicPr>
        <xdr:cNvPr id="1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9029700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50</xdr:row>
      <xdr:rowOff>133350</xdr:rowOff>
    </xdr:from>
    <xdr:to>
      <xdr:col>4</xdr:col>
      <xdr:colOff>476250</xdr:colOff>
      <xdr:row>52</xdr:row>
      <xdr:rowOff>152400</xdr:rowOff>
    </xdr:to>
    <xdr:pic>
      <xdr:nvPicPr>
        <xdr:cNvPr id="1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8982075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180975</xdr:rowOff>
    </xdr:from>
    <xdr:to>
      <xdr:col>6</xdr:col>
      <xdr:colOff>200025</xdr:colOff>
      <xdr:row>51</xdr:row>
      <xdr:rowOff>161925</xdr:rowOff>
    </xdr:to>
    <xdr:pic>
      <xdr:nvPicPr>
        <xdr:cNvPr id="1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902970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52</xdr:row>
      <xdr:rowOff>0</xdr:rowOff>
    </xdr:from>
    <xdr:to>
      <xdr:col>6</xdr:col>
      <xdr:colOff>180975</xdr:colOff>
      <xdr:row>52</xdr:row>
      <xdr:rowOff>180975</xdr:rowOff>
    </xdr:to>
    <xdr:pic>
      <xdr:nvPicPr>
        <xdr:cNvPr id="1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229725"/>
          <a:ext cx="60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51</xdr:row>
      <xdr:rowOff>28575</xdr:rowOff>
    </xdr:from>
    <xdr:to>
      <xdr:col>10</xdr:col>
      <xdr:colOff>133350</xdr:colOff>
      <xdr:row>52</xdr:row>
      <xdr:rowOff>171450</xdr:rowOff>
    </xdr:to>
    <xdr:pic>
      <xdr:nvPicPr>
        <xdr:cNvPr id="1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906780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50</xdr:row>
      <xdr:rowOff>133350</xdr:rowOff>
    </xdr:from>
    <xdr:to>
      <xdr:col>12</xdr:col>
      <xdr:colOff>0</xdr:colOff>
      <xdr:row>52</xdr:row>
      <xdr:rowOff>142875</xdr:rowOff>
    </xdr:to>
    <xdr:pic>
      <xdr:nvPicPr>
        <xdr:cNvPr id="1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898207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50</xdr:row>
      <xdr:rowOff>133350</xdr:rowOff>
    </xdr:from>
    <xdr:to>
      <xdr:col>13</xdr:col>
      <xdr:colOff>104775</xdr:colOff>
      <xdr:row>52</xdr:row>
      <xdr:rowOff>142875</xdr:rowOff>
    </xdr:to>
    <xdr:pic>
      <xdr:nvPicPr>
        <xdr:cNvPr id="1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898207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51</xdr:row>
      <xdr:rowOff>19050</xdr:rowOff>
    </xdr:from>
    <xdr:to>
      <xdr:col>14</xdr:col>
      <xdr:colOff>381000</xdr:colOff>
      <xdr:row>52</xdr:row>
      <xdr:rowOff>161925</xdr:rowOff>
    </xdr:to>
    <xdr:pic>
      <xdr:nvPicPr>
        <xdr:cNvPr id="2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905827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50</xdr:row>
      <xdr:rowOff>171450</xdr:rowOff>
    </xdr:from>
    <xdr:to>
      <xdr:col>15</xdr:col>
      <xdr:colOff>504825</xdr:colOff>
      <xdr:row>52</xdr:row>
      <xdr:rowOff>152400</xdr:rowOff>
    </xdr:to>
    <xdr:pic>
      <xdr:nvPicPr>
        <xdr:cNvPr id="2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902017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v>1</v>
      </c>
      <c r="C10" s="38">
        <v>6722</v>
      </c>
      <c r="D10" s="39" t="str">
        <f>VLOOKUP(C10,'[1]LEDEN'!A:C,2,FALSE)</f>
        <v>GRYSON Dirk</v>
      </c>
      <c r="F10" s="30" t="str">
        <f>VLOOKUP(C10,'[1]LEDEN'!A:C,3,FALSE)</f>
        <v>WOH</v>
      </c>
      <c r="J10" s="30">
        <v>6</v>
      </c>
      <c r="K10" s="40">
        <v>399</v>
      </c>
      <c r="L10" s="30">
        <v>45</v>
      </c>
      <c r="M10" s="41">
        <f aca="true" t="shared" si="0" ref="M10:M17">IF(L10&lt;&gt;"",(K10/L10)-0.005,"")</f>
        <v>8.861666666666666</v>
      </c>
      <c r="N10" s="30">
        <v>56</v>
      </c>
      <c r="O10" s="30" t="str">
        <f aca="true" t="shared" si="1" ref="O10:O17">IF(M10&lt;4.8,"OG",IF(AND(M10&gt;=4.8,M10&lt;6.4),"MG",IF(AND(M10&gt;6.4,M10&lt;10.7),"PR",IF(AND(M10&gt;10.7,M10&lt;20),"DPR",IF(AND(M10&gt;=10.7,M10&lt;20),"DRPR","")))))</f>
        <v>PR</v>
      </c>
    </row>
    <row r="11" spans="2:15" ht="15">
      <c r="B11">
        <f>B10+1</f>
        <v>2</v>
      </c>
      <c r="C11" s="38">
        <v>4686</v>
      </c>
      <c r="D11" s="39" t="str">
        <f>VLOOKUP(C11,'[1]LEDEN'!A:C,2,FALSE)</f>
        <v>VANDORPE Marc</v>
      </c>
      <c r="F11" s="30" t="str">
        <f>VLOOKUP(C11,'[1]LEDEN'!A:C,3,FALSE)</f>
        <v>KEWM</v>
      </c>
      <c r="J11" s="30">
        <v>6</v>
      </c>
      <c r="K11" s="40">
        <v>448</v>
      </c>
      <c r="L11" s="30">
        <v>55</v>
      </c>
      <c r="M11" s="41">
        <f t="shared" si="0"/>
        <v>8.140454545454544</v>
      </c>
      <c r="N11" s="30">
        <v>71</v>
      </c>
      <c r="O11" s="30" t="str">
        <f t="shared" si="1"/>
        <v>PR</v>
      </c>
    </row>
    <row r="12" spans="2:15" ht="15">
      <c r="B12">
        <f aca="true" t="shared" si="2" ref="B12:B19">B11+1</f>
        <v>3</v>
      </c>
      <c r="C12" s="38">
        <v>5429</v>
      </c>
      <c r="D12" s="39" t="str">
        <f>VLOOKUP(C12,'[1]LEDEN'!A:C,2,FALSE)</f>
        <v>BENOIT Wim</v>
      </c>
      <c r="F12" s="30" t="str">
        <f>VLOOKUP(C12,'[1]LEDEN'!A:C,3,FALSE)</f>
        <v>K.GHOK</v>
      </c>
      <c r="H12" t="s">
        <v>16</v>
      </c>
      <c r="J12" s="30">
        <v>2</v>
      </c>
      <c r="K12" s="40">
        <v>385</v>
      </c>
      <c r="L12" s="30">
        <v>48</v>
      </c>
      <c r="M12" s="41">
        <f t="shared" si="0"/>
        <v>8.015833333333333</v>
      </c>
      <c r="N12" s="30">
        <v>45</v>
      </c>
      <c r="O12" s="30" t="str">
        <f t="shared" si="1"/>
        <v>PR</v>
      </c>
    </row>
    <row r="13" spans="2:15" ht="15">
      <c r="B13">
        <f t="shared" si="2"/>
        <v>4</v>
      </c>
      <c r="C13" s="38">
        <v>8282</v>
      </c>
      <c r="D13" s="39" t="str">
        <f>VLOOKUP(C13,'[1]LEDEN'!A:C,2,FALSE)</f>
        <v>PATTYN Guy</v>
      </c>
      <c r="F13" s="30" t="str">
        <f>VLOOKUP(C13,'[1]LEDEN'!A:C,3,FALSE)</f>
        <v>KEWM</v>
      </c>
      <c r="J13" s="30">
        <v>2</v>
      </c>
      <c r="K13" s="40">
        <v>412</v>
      </c>
      <c r="L13" s="30">
        <v>62</v>
      </c>
      <c r="M13" s="41">
        <f t="shared" si="0"/>
        <v>6.640161290322581</v>
      </c>
      <c r="N13" s="30">
        <v>52</v>
      </c>
      <c r="O13" s="30" t="str">
        <f t="shared" si="1"/>
        <v>PR</v>
      </c>
    </row>
    <row r="14" spans="2:15" ht="15">
      <c r="B14">
        <f t="shared" si="2"/>
        <v>5</v>
      </c>
      <c r="C14" s="38">
        <v>6730</v>
      </c>
      <c r="D14" s="39" t="str">
        <f>VLOOKUP(C14,'[1]LEDEN'!A:C,2,FALSE)</f>
        <v>DENOULET Johan</v>
      </c>
      <c r="F14" s="30" t="str">
        <f>VLOOKUP(C14,'[1]LEDEN'!A:C,3,FALSE)</f>
        <v>KK</v>
      </c>
      <c r="J14" s="30">
        <v>7</v>
      </c>
      <c r="K14" s="40">
        <v>480</v>
      </c>
      <c r="L14" s="30">
        <v>87</v>
      </c>
      <c r="M14" s="41">
        <f t="shared" si="0"/>
        <v>5.512241379310345</v>
      </c>
      <c r="N14" s="30">
        <v>38</v>
      </c>
      <c r="O14" s="30" t="str">
        <f t="shared" si="1"/>
        <v>MG</v>
      </c>
    </row>
    <row r="15" spans="2:15" ht="15">
      <c r="B15">
        <f t="shared" si="2"/>
        <v>6</v>
      </c>
      <c r="C15" s="38">
        <v>4759</v>
      </c>
      <c r="D15" s="39" t="str">
        <f>VLOOKUP(C15,'[1]LEDEN'!A:C,2,FALSE)</f>
        <v>WARLOP Luc</v>
      </c>
      <c r="F15" s="30" t="str">
        <f>VLOOKUP(C15,'[1]LEDEN'!A:C,3,FALSE)</f>
        <v>DOS</v>
      </c>
      <c r="J15" s="30">
        <v>6</v>
      </c>
      <c r="K15" s="40">
        <v>458</v>
      </c>
      <c r="L15" s="30">
        <v>103</v>
      </c>
      <c r="M15" s="41">
        <f t="shared" si="0"/>
        <v>4.441601941747573</v>
      </c>
      <c r="N15" s="30">
        <v>45</v>
      </c>
      <c r="O15" s="30" t="str">
        <f t="shared" si="1"/>
        <v>OG</v>
      </c>
    </row>
    <row r="16" spans="2:15" ht="15">
      <c r="B16">
        <f t="shared" si="2"/>
        <v>7</v>
      </c>
      <c r="C16" s="38">
        <v>6720</v>
      </c>
      <c r="D16" s="39" t="str">
        <f>VLOOKUP(C16,'[1]LEDEN'!A:C,2,FALSE)</f>
        <v>WILLE Etienne</v>
      </c>
      <c r="F16" s="30" t="str">
        <f>VLOOKUP(C16,'[1]LEDEN'!A:C,3,FALSE)</f>
        <v>AI</v>
      </c>
      <c r="J16" s="30">
        <v>3</v>
      </c>
      <c r="K16" s="40">
        <v>476</v>
      </c>
      <c r="L16" s="30">
        <v>102</v>
      </c>
      <c r="M16" s="41">
        <f t="shared" si="0"/>
        <v>4.661666666666667</v>
      </c>
      <c r="N16" s="30">
        <v>36</v>
      </c>
      <c r="O16" s="30" t="str">
        <f t="shared" si="1"/>
        <v>OG</v>
      </c>
    </row>
    <row r="17" spans="2:15" ht="15">
      <c r="B17">
        <f t="shared" si="2"/>
        <v>8</v>
      </c>
      <c r="C17" s="38">
        <v>4763</v>
      </c>
      <c r="D17" s="39" t="str">
        <f>VLOOKUP(C17,'[1]LEDEN'!A:C,2,FALSE)</f>
        <v>CASTELEYN Rik</v>
      </c>
      <c r="F17" s="30" t="str">
        <f>VLOOKUP(C17,'[1]LEDEN'!A:C,3,FALSE)</f>
        <v>DOS</v>
      </c>
      <c r="J17" s="30">
        <v>0</v>
      </c>
      <c r="K17" s="40">
        <v>402</v>
      </c>
      <c r="L17" s="30">
        <v>110</v>
      </c>
      <c r="M17" s="41">
        <f t="shared" si="0"/>
        <v>3.649545454545455</v>
      </c>
      <c r="N17" s="30">
        <v>28</v>
      </c>
      <c r="O17" s="30" t="str">
        <f t="shared" si="1"/>
        <v>OG</v>
      </c>
    </row>
    <row r="18" spans="2:15" ht="15">
      <c r="B18"/>
      <c r="C18" s="38"/>
      <c r="D18" s="39"/>
      <c r="F18" s="30"/>
      <c r="J18" s="30"/>
      <c r="K18" s="40"/>
      <c r="L18" s="30"/>
      <c r="M18" s="41">
        <f>IF(L18&lt;&gt;"",(#REF!/L18)-0.005,"")</f>
      </c>
      <c r="N18" s="30"/>
      <c r="O18" s="30">
        <f>IF(M18&lt;3.6,"OG",IF(AND(M18&gt;=3.6,M18&lt;4.8),"MG",IF(AND(M18&gt;4.8,M18&lt;6.4),"PR",IF(AND(M18&gt;6.4,M18&lt;10.7),"DPR",IF(AND(M18&gt;=10.7,M18&lt;20),"DRPR","")))))</f>
      </c>
    </row>
    <row r="19" spans="2:15" ht="15">
      <c r="B19">
        <f t="shared" si="2"/>
        <v>1</v>
      </c>
      <c r="C19" s="38">
        <v>7314</v>
      </c>
      <c r="D19" s="39" t="str">
        <f>VLOOKUP(C19,'[1]LEDEN'!A:C,2,FALSE)</f>
        <v>DEMAN Leon</v>
      </c>
      <c r="F19" s="30" t="str">
        <f>VLOOKUP(C19,'[1]LEDEN'!A:C,3,FALSE)</f>
        <v>WOH</v>
      </c>
      <c r="J19" s="39" t="s">
        <v>17</v>
      </c>
      <c r="K19" s="40"/>
      <c r="L19" s="30"/>
      <c r="M19" s="41">
        <f>IF(L19&lt;&gt;"",(#REF!/L19)-0.005,"")</f>
      </c>
      <c r="N19" s="30"/>
      <c r="O19" s="30">
        <f>IF(M19&lt;3.6,"OG",IF(AND(M19&gt;=3.6,M19&lt;4.8),"MG",IF(AND(M19&gt;4.8,M19&lt;6.4),"PR",IF(AND(M19&gt;6.4,M19&lt;10.7),"DPR",IF(AND(M19&gt;=10.7,M19&lt;20),"DRPR","")))))</f>
      </c>
    </row>
    <row r="21" spans="2:16" ht="23.25">
      <c r="B21" s="42" t="s">
        <v>18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2:16" ht="15">
      <c r="B22" s="43" t="s">
        <v>19</v>
      </c>
      <c r="D22" s="44"/>
      <c r="O22"/>
      <c r="P22" s="30"/>
    </row>
    <row r="23" spans="2:16" ht="15">
      <c r="B23">
        <v>1</v>
      </c>
      <c r="C23" s="38">
        <v>6722</v>
      </c>
      <c r="D23" s="39" t="str">
        <f>VLOOKUP(C23,'[1]LEDEN'!A:C,2,FALSE)</f>
        <v>GRYSON Dirk</v>
      </c>
      <c r="F23" s="30" t="str">
        <f>VLOOKUP(C23,'[1]LEDEN'!A:C,3,FALSE)</f>
        <v>WOH</v>
      </c>
      <c r="H23" s="45" t="s">
        <v>20</v>
      </c>
      <c r="O23"/>
      <c r="P23" s="30"/>
    </row>
    <row r="24" spans="2:16" ht="15">
      <c r="B24">
        <v>2</v>
      </c>
      <c r="C24" s="30">
        <v>4686</v>
      </c>
      <c r="D24" s="39" t="str">
        <f>VLOOKUP(C24,'[1]LEDEN'!A:C,2,FALSE)</f>
        <v>VANDORPE Marc</v>
      </c>
      <c r="F24" s="30" t="str">
        <f>VLOOKUP(C24,'[1]LEDEN'!A:C,3,FALSE)</f>
        <v>KEWM</v>
      </c>
      <c r="H24" s="45" t="s">
        <v>21</v>
      </c>
      <c r="O24"/>
      <c r="P24" s="30"/>
    </row>
    <row r="25" spans="2:16" ht="15">
      <c r="B25">
        <v>3</v>
      </c>
      <c r="C25" s="30">
        <v>8282</v>
      </c>
      <c r="D25" s="39" t="str">
        <f>VLOOKUP(C25,'[1]LEDEN'!A:C,2,FALSE)</f>
        <v>PATTYN Guy</v>
      </c>
      <c r="F25" s="30" t="str">
        <f>VLOOKUP(C25,'[1]LEDEN'!A:C,3,FALSE)</f>
        <v>KEWM</v>
      </c>
      <c r="H25" s="45" t="s">
        <v>22</v>
      </c>
      <c r="O25"/>
      <c r="P25" s="30"/>
    </row>
    <row r="26" spans="2:16" ht="15">
      <c r="B26">
        <v>4</v>
      </c>
      <c r="C26" s="30">
        <v>6730</v>
      </c>
      <c r="D26" s="39" t="str">
        <f>VLOOKUP(C26,'[1]LEDEN'!A:C,2,FALSE)</f>
        <v>DENOULET Johan</v>
      </c>
      <c r="F26" s="30" t="str">
        <f>VLOOKUP(C26,'[1]LEDEN'!A:C,3,FALSE)</f>
        <v>KK</v>
      </c>
      <c r="H26" s="45" t="s">
        <v>23</v>
      </c>
      <c r="O26"/>
      <c r="P26" s="30"/>
    </row>
    <row r="27" spans="2:16" ht="15">
      <c r="B27"/>
      <c r="C27" s="30"/>
      <c r="O27"/>
      <c r="P27" s="30"/>
    </row>
    <row r="28" spans="2:16" ht="15">
      <c r="B28" s="46" t="s">
        <v>24</v>
      </c>
      <c r="C28" s="47"/>
      <c r="D28" s="48"/>
      <c r="E28" s="49">
        <v>120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7"/>
    </row>
    <row r="29" spans="2:16" ht="6" customHeight="1">
      <c r="B29" s="48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7"/>
    </row>
    <row r="30" spans="2:16" ht="15">
      <c r="B30" s="49" t="s">
        <v>25</v>
      </c>
      <c r="C30" s="47"/>
      <c r="D30" s="48"/>
      <c r="E30" s="50" t="s">
        <v>26</v>
      </c>
      <c r="F30" s="51"/>
      <c r="G30" s="52"/>
      <c r="H30" s="52"/>
      <c r="I30" s="52"/>
      <c r="J30" s="52"/>
      <c r="K30" s="52"/>
      <c r="L30" s="48"/>
      <c r="M30" s="53">
        <v>4.8</v>
      </c>
      <c r="N30" s="48"/>
      <c r="O30" s="48"/>
      <c r="P30" s="47"/>
    </row>
    <row r="31" spans="2:16" ht="15">
      <c r="B31" s="47"/>
      <c r="C31" s="48"/>
      <c r="D31" s="48"/>
      <c r="E31" s="54" t="s">
        <v>27</v>
      </c>
      <c r="F31" s="48"/>
      <c r="G31" s="48"/>
      <c r="H31" s="48"/>
      <c r="I31" s="48"/>
      <c r="J31" s="48"/>
      <c r="K31" s="48"/>
      <c r="L31" s="48"/>
      <c r="M31" s="53">
        <v>4.8</v>
      </c>
      <c r="N31" s="48"/>
      <c r="O31" s="47"/>
      <c r="P31" s="48"/>
    </row>
    <row r="32" spans="2:16" ht="6" customHeight="1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7"/>
      <c r="P32" s="48"/>
    </row>
    <row r="33" spans="2:16" ht="15">
      <c r="B33" s="46" t="s">
        <v>28</v>
      </c>
      <c r="C33" s="48"/>
      <c r="D33" s="48"/>
      <c r="E33" t="s">
        <v>29</v>
      </c>
      <c r="F33" s="48"/>
      <c r="G33" s="48"/>
      <c r="H33" s="48"/>
      <c r="I33" s="48"/>
      <c r="J33" s="48"/>
      <c r="K33" s="48"/>
      <c r="L33" s="48"/>
      <c r="M33" s="48"/>
      <c r="N33" s="48"/>
      <c r="O33" s="47"/>
      <c r="P33" s="48"/>
    </row>
    <row r="34" spans="2:16" ht="6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7"/>
      <c r="P34" s="48"/>
    </row>
    <row r="35" spans="2:16" ht="15">
      <c r="B35" s="51" t="s">
        <v>30</v>
      </c>
      <c r="C35" s="48"/>
      <c r="D35" s="55"/>
      <c r="E35" s="55"/>
      <c r="F35" s="56"/>
      <c r="G35" s="57"/>
      <c r="H35" s="57"/>
      <c r="I35" s="57"/>
      <c r="J35" s="57"/>
      <c r="K35" s="58"/>
      <c r="L35" s="57"/>
      <c r="M35" s="55"/>
      <c r="N35" s="48"/>
      <c r="O35" s="47"/>
      <c r="P35" s="48"/>
    </row>
    <row r="36" spans="2:16" ht="6" customHeight="1">
      <c r="B36" s="57"/>
      <c r="C36" s="59"/>
      <c r="D36" s="55"/>
      <c r="E36" s="48"/>
      <c r="F36" s="48"/>
      <c r="G36" s="48"/>
      <c r="H36" s="48"/>
      <c r="I36" s="48"/>
      <c r="J36" s="48"/>
      <c r="K36" s="60"/>
      <c r="L36" s="48"/>
      <c r="M36" s="48"/>
      <c r="N36" s="48"/>
      <c r="O36" s="47"/>
      <c r="P36" s="48"/>
    </row>
    <row r="37" spans="2:16" ht="15">
      <c r="B37" s="61" t="s">
        <v>31</v>
      </c>
      <c r="C37" s="48"/>
      <c r="D37" s="48"/>
      <c r="E37" s="61"/>
      <c r="F37" s="61" t="s">
        <v>32</v>
      </c>
      <c r="G37" s="62"/>
      <c r="H37" s="61"/>
      <c r="I37" s="63"/>
      <c r="J37" s="63"/>
      <c r="K37" s="64"/>
      <c r="L37" s="61" t="s">
        <v>33</v>
      </c>
      <c r="M37" s="63"/>
      <c r="N37" s="61"/>
      <c r="O37" s="55"/>
      <c r="P37" s="48"/>
    </row>
    <row r="38" spans="2:16" ht="6" customHeight="1">
      <c r="B38" s="57"/>
      <c r="C38" s="48"/>
      <c r="D38" s="48"/>
      <c r="E38" s="61"/>
      <c r="F38" s="62"/>
      <c r="G38" s="62"/>
      <c r="H38" s="61"/>
      <c r="I38" s="63"/>
      <c r="J38" s="63"/>
      <c r="K38" s="64"/>
      <c r="L38" s="61"/>
      <c r="M38" s="63"/>
      <c r="N38" s="61"/>
      <c r="O38" s="55"/>
      <c r="P38" s="48"/>
    </row>
    <row r="39" spans="2:16" ht="15">
      <c r="B39" s="51" t="s">
        <v>34</v>
      </c>
      <c r="C39" s="61"/>
      <c r="D39" s="55"/>
      <c r="E39" s="55"/>
      <c r="F39" s="56"/>
      <c r="G39" s="57"/>
      <c r="H39" s="57"/>
      <c r="I39" s="57"/>
      <c r="J39" s="57"/>
      <c r="K39" s="58"/>
      <c r="L39" s="56"/>
      <c r="M39" s="55"/>
      <c r="N39" s="48"/>
      <c r="O39" s="47"/>
      <c r="P39" s="48"/>
    </row>
    <row r="40" spans="2:16" ht="15">
      <c r="B40" s="51" t="s">
        <v>35</v>
      </c>
      <c r="C40" s="65"/>
      <c r="D40" s="66"/>
      <c r="E40" s="66"/>
      <c r="F40" s="67"/>
      <c r="G40" s="68"/>
      <c r="H40" s="68"/>
      <c r="I40" s="68"/>
      <c r="J40" s="68"/>
      <c r="K40" s="69"/>
      <c r="L40" s="67"/>
      <c r="M40" s="70"/>
      <c r="N40" s="71"/>
      <c r="O40" s="72"/>
      <c r="P40" s="71"/>
    </row>
    <row r="41" spans="2:16" ht="6" customHeight="1">
      <c r="B41" s="51"/>
      <c r="C41" s="65"/>
      <c r="D41" s="66"/>
      <c r="E41" s="66"/>
      <c r="F41" s="67"/>
      <c r="G41" s="68"/>
      <c r="H41" s="68"/>
      <c r="I41" s="68"/>
      <c r="J41" s="68"/>
      <c r="K41" s="69"/>
      <c r="L41" s="67"/>
      <c r="M41" s="70"/>
      <c r="N41" s="71"/>
      <c r="O41" s="72"/>
      <c r="P41" s="71"/>
    </row>
    <row r="42" spans="2:16" ht="15">
      <c r="B42" s="73" t="s">
        <v>36</v>
      </c>
      <c r="C42" s="74"/>
      <c r="D42" s="75"/>
      <c r="E42" s="75"/>
      <c r="F42" s="76"/>
      <c r="G42" s="77"/>
      <c r="H42" s="77"/>
      <c r="I42" s="77"/>
      <c r="J42" s="77"/>
      <c r="K42" s="78"/>
      <c r="L42" s="76"/>
      <c r="M42" s="79"/>
      <c r="N42" s="80"/>
      <c r="O42" s="81"/>
      <c r="P42" s="82"/>
    </row>
    <row r="43" spans="2:16" ht="15">
      <c r="B43" s="83" t="s">
        <v>37</v>
      </c>
      <c r="C43" s="84"/>
      <c r="D43" s="84"/>
      <c r="E43" s="84"/>
      <c r="F43" s="84"/>
      <c r="G43" s="84"/>
      <c r="H43" s="84"/>
      <c r="I43" s="84"/>
      <c r="J43" s="84"/>
      <c r="K43" s="85"/>
      <c r="L43" s="84"/>
      <c r="M43" s="84"/>
      <c r="N43" s="84"/>
      <c r="O43" s="86"/>
      <c r="P43" s="87"/>
    </row>
    <row r="44" spans="2:16" ht="15">
      <c r="B44" s="47"/>
      <c r="C44" s="48"/>
      <c r="D44" s="48"/>
      <c r="E44" s="48"/>
      <c r="F44" s="48"/>
      <c r="G44" s="48"/>
      <c r="H44" s="48"/>
      <c r="I44" s="48"/>
      <c r="J44" s="48"/>
      <c r="K44" s="60"/>
      <c r="L44" s="48"/>
      <c r="M44" s="48"/>
      <c r="N44" s="48"/>
      <c r="O44" s="47"/>
      <c r="P44" s="48"/>
    </row>
    <row r="45" spans="2:16" ht="15">
      <c r="B45" s="39" t="s">
        <v>38</v>
      </c>
      <c r="C45" s="48"/>
      <c r="D45" s="48"/>
      <c r="E45" s="48"/>
      <c r="F45" s="48"/>
      <c r="G45" s="48"/>
      <c r="H45" s="48"/>
      <c r="I45" s="48"/>
      <c r="J45" s="48"/>
      <c r="K45" s="39" t="s">
        <v>39</v>
      </c>
      <c r="L45" s="48"/>
      <c r="M45" s="48"/>
      <c r="N45" s="48"/>
      <c r="O45" s="47"/>
      <c r="P45" s="48"/>
    </row>
    <row r="47" ht="26.25">
      <c r="H47" s="89" t="s">
        <v>40</v>
      </c>
    </row>
    <row r="51" spans="2:12" ht="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 ht="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 ht="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 ht="15.7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</sheetData>
  <sheetProtection/>
  <mergeCells count="5">
    <mergeCell ref="C1:N1"/>
    <mergeCell ref="O2:P2"/>
    <mergeCell ref="B4:P4"/>
    <mergeCell ref="A7:P7"/>
    <mergeCell ref="B21:P21"/>
  </mergeCells>
  <hyperlinks>
    <hyperlink ref="H47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2010-10-17T19:54:10Z</cp:lastPrinted>
  <dcterms:created xsi:type="dcterms:W3CDTF">2010-10-17T19:52:54Z</dcterms:created>
  <dcterms:modified xsi:type="dcterms:W3CDTF">2010-10-17T19:54:22Z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