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<sst xmlns="http://schemas.openxmlformats.org/spreadsheetml/2006/main" count="39" uniqueCount="39">
  <si>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</si>
  <si>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</si>
  <si>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2011-2012</t>
  </si>
  <si>
    <t>DISTRICT :  zuidwestvlaanderen</t>
  </si>
  <si>
    <t>KAMPIOENSCHAP VAN BELGIE : 6°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</si>
  <si>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</si>
  <si>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</si>
  <si>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</si>
  <si>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</si>
  <si>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</si>
  <si>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</si>
  <si>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</si>
  <si>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</si>
  <si>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</si>
  <si>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</si>
  <si>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</si>
  <si>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6° BANDSTOTEN K.B.</t>
  </si>
  <si>
    <t>* DEELNEMERS</t>
  </si>
  <si>
    <t xml:space="preserve">Al deze wedstrijden worden gespeeld in </t>
  </si>
  <si>
    <t>KBC Warden Oom, Hogestraat 22 te Hooglede</t>
  </si>
  <si>
    <t>Tel.: 0473/21.21.18.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</si>
  <si>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</si>
  <si>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</si>
  <si>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</si>
  <si>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</si>
  <si>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</si>
  <si>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</si>
  <si>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</si>
  <si>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</si>
  <si>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</si>
  <si>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</si>
  <si>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17&amp;18/03/2012</t>
  </si>
  <si>
    <t>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</si>
  <si>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</si>
  <si>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</si>
  <si>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27 november 2011</t>
  </si>
  <si>
    <t>Uiterste speeldatum: zondag 8 januari 2012</t>
  </si>
  <si>
    <t>www.kbbb-zwvl.be</t>
  </si>
  <si>
    <t>zaterdag 7 januari 2012 om 17u00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</si>
</sst>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50</xdr:row>
      <xdr:rowOff>180975</xdr:rowOff>
    </xdr:from>
    <xdr:to>
      <xdr:col>15</xdr:col>
      <xdr:colOff>552450</xdr:colOff>
      <xdr:row>53</xdr:row>
      <xdr:rowOff>76200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29675"/>
          <a:ext cx="6410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6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42578125" style="0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140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9.14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 thickBot="1"/>
    <row r="7" spans="1:16" ht="19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ht="6.75" customHeight="1"/>
    <row r="9" spans="2:15" ht="11.25" customHeight="1">
      <c r="B9"/>
      <c r="C9" s="38" t="s">
        <v>7</v>
      </c>
      <c r="D9" s="38" t="s">
        <v>8</v>
      </c>
      <c r="E9" s="38"/>
      <c r="F9" s="38" t="s">
        <v>9</v>
      </c>
      <c r="G9" s="38"/>
      <c r="H9" s="38"/>
      <c r="I9" s="30"/>
      <c r="J9" s="38" t="s">
        <v>10</v>
      </c>
      <c r="K9" s="39" t="s">
        <v>11</v>
      </c>
      <c r="L9" s="38" t="s">
        <v>12</v>
      </c>
      <c r="M9" s="38" t="s">
        <v>13</v>
      </c>
      <c r="N9" s="38" t="s">
        <v>14</v>
      </c>
      <c r="O9" s="38" t="s">
        <v>15</v>
      </c>
    </row>
    <row r="10" spans="2:15" ht="15">
      <c r="B10">
        <f>B9+1</f>
        <v>1</v>
      </c>
      <c r="C10" s="40">
        <v>8872</v>
      </c>
      <c r="D10" s="41" t="str">
        <f>VLOOKUP(C10,'[1]LEDEN'!A:C,2,FALSE)</f>
        <v>BEIRNAERT Arthur</v>
      </c>
      <c r="F10" s="30" t="str">
        <f>VLOOKUP(C10,'[1]LEDEN'!A:C,3,FALSE)</f>
        <v>WOH</v>
      </c>
      <c r="J10" s="30">
        <v>8</v>
      </c>
      <c r="K10" s="42">
        <v>80</v>
      </c>
      <c r="L10" s="30">
        <v>61</v>
      </c>
      <c r="M10" s="43">
        <f>IF(L10&lt;&gt;"",(K10/L10)-0.005,"")</f>
        <v>1.3064754098360656</v>
      </c>
      <c r="N10" s="30">
        <v>12</v>
      </c>
      <c r="O10" s="30" t="str">
        <f>IF(M10&lt;0.9,"OG",IF(AND(M10&gt;=0.9,M10&lt;1.3),"MG",IF(AND(M10&gt;=1.3,M10&lt;1.75),"PR",IF(AND(M10&gt;=1.75,M10&lt;2.5),"DPR",IF(AND(M10&gt;=2.5,M10&lt;3.5),"DRPR","")))))</f>
        <v>PR</v>
      </c>
    </row>
    <row r="11" spans="2:15" ht="15">
      <c r="B11">
        <f>B10+1</f>
        <v>2</v>
      </c>
      <c r="C11" s="40">
        <v>4699</v>
      </c>
      <c r="D11" s="41" t="str">
        <f>VLOOKUP(C11,'[1]LEDEN'!A:C,2,FALSE)</f>
        <v>VERHOEST Willy</v>
      </c>
      <c r="F11" s="30" t="str">
        <f>VLOOKUP(C11,'[1]LEDEN'!A:C,3,FALSE)</f>
        <v>WOH</v>
      </c>
      <c r="J11" s="30">
        <v>6</v>
      </c>
      <c r="K11" s="42">
        <v>67</v>
      </c>
      <c r="L11" s="30">
        <v>62</v>
      </c>
      <c r="M11" s="43">
        <f>IF(L11&lt;&gt;"",(K11/L11)-0.0005,"")</f>
        <v>1.0801451612903226</v>
      </c>
      <c r="N11" s="30">
        <v>6</v>
      </c>
      <c r="O11" s="30" t="str">
        <f aca="true" t="shared" si="0" ref="O11:O21">IF(M11&lt;0.9,"OG",IF(AND(M11&gt;=0.9,M11&lt;1.3),"MG",IF(AND(M11&gt;=1.3,M11&lt;175),"PR",IF(AND(M11&gt;=1.75,M11&lt;2.5),"DPR",IF(AND(M11&gt;=2.5,M11&lt;3.5),"DRPR","")))))</f>
        <v>MG</v>
      </c>
    </row>
    <row r="12" spans="2:15" ht="15">
      <c r="B12">
        <f aca="true" t="shared" si="1" ref="B12:B21">B11+1</f>
        <v>3</v>
      </c>
      <c r="C12" s="40">
        <v>8702</v>
      </c>
      <c r="D12" s="41" t="str">
        <f>VLOOKUP(C12,'[1]LEDEN'!A:C,2,FALSE)</f>
        <v>VAN DE VELDE August</v>
      </c>
      <c r="F12" s="30" t="str">
        <f>VLOOKUP(C12,'[1]LEDEN'!A:C,3,FALSE)</f>
        <v>K.GHOK</v>
      </c>
      <c r="J12" s="30">
        <v>5</v>
      </c>
      <c r="K12" s="42">
        <v>67</v>
      </c>
      <c r="L12" s="30">
        <v>67</v>
      </c>
      <c r="M12" s="43">
        <f>IF(L12&lt;&gt;"",(K12/L12)-0.0005,"")</f>
        <v>0.9995</v>
      </c>
      <c r="N12" s="30">
        <v>6</v>
      </c>
      <c r="O12" s="30" t="str">
        <f t="shared" si="0"/>
        <v>MG</v>
      </c>
    </row>
    <row r="13" spans="2:15" ht="15">
      <c r="B13">
        <f t="shared" si="1"/>
        <v>4</v>
      </c>
      <c r="C13" s="40">
        <v>8873</v>
      </c>
      <c r="D13" s="41" t="str">
        <f>VLOOKUP(C13,'[1]LEDEN'!A:C,2,FALSE)</f>
        <v>DEVOS Claude</v>
      </c>
      <c r="F13" s="30" t="str">
        <f>VLOOKUP(C13,'[1]LEDEN'!A:C,3,FALSE)</f>
        <v>WOH</v>
      </c>
      <c r="J13" s="30">
        <v>4</v>
      </c>
      <c r="K13" s="42">
        <v>68</v>
      </c>
      <c r="L13" s="30">
        <v>67</v>
      </c>
      <c r="M13" s="43">
        <f>IF(L13&lt;&gt;"",(K13/L13)-0.00005,"")</f>
        <v>1.0148753731343283</v>
      </c>
      <c r="N13" s="30">
        <v>11</v>
      </c>
      <c r="O13" s="30" t="str">
        <f t="shared" si="0"/>
        <v>MG</v>
      </c>
    </row>
    <row r="14" spans="2:15" ht="15">
      <c r="B14">
        <f t="shared" si="1"/>
        <v>5</v>
      </c>
      <c r="C14" s="40">
        <v>7459</v>
      </c>
      <c r="D14" s="41" t="str">
        <f>VLOOKUP(C14,'[1]LEDEN'!A:C,2,FALSE)</f>
        <v>RONDELE Eveline</v>
      </c>
      <c r="F14" s="30" t="str">
        <f>VLOOKUP(C14,'[1]LEDEN'!A:C,3,FALSE)</f>
        <v>AI</v>
      </c>
      <c r="J14" s="30">
        <v>3</v>
      </c>
      <c r="K14" s="42">
        <v>72</v>
      </c>
      <c r="L14" s="30">
        <v>79</v>
      </c>
      <c r="M14" s="43">
        <f>IF(L14&lt;&gt;"",(K14/L14)-0.0005,"")</f>
        <v>0.9108924050632912</v>
      </c>
      <c r="N14" s="30">
        <v>12</v>
      </c>
      <c r="O14" s="30" t="str">
        <f t="shared" si="0"/>
        <v>MG</v>
      </c>
    </row>
    <row r="15" spans="2:15" ht="15">
      <c r="B15">
        <f t="shared" si="1"/>
        <v>6</v>
      </c>
      <c r="C15" s="40">
        <v>8513</v>
      </c>
      <c r="D15" s="41" t="str">
        <f>VLOOKUP(C15,'[1]LEDEN'!A:C,2,FALSE)</f>
        <v>DECOCK Johan</v>
      </c>
      <c r="F15" s="30" t="str">
        <f>VLOOKUP(C15,'[1]LEDEN'!A:C,3,FALSE)</f>
        <v>K.GHOK</v>
      </c>
      <c r="J15" s="30">
        <v>6</v>
      </c>
      <c r="K15" s="42">
        <v>70</v>
      </c>
      <c r="L15" s="30">
        <v>79</v>
      </c>
      <c r="M15" s="44">
        <f>IF(L15&lt;&gt;"",(K15/L15)-0.0005,"")</f>
        <v>0.8855759493670886</v>
      </c>
      <c r="N15" s="30">
        <v>8</v>
      </c>
      <c r="O15" s="30" t="str">
        <f t="shared" si="0"/>
        <v>OG</v>
      </c>
    </row>
    <row r="16" spans="2:15" ht="15">
      <c r="B16">
        <f t="shared" si="1"/>
        <v>7</v>
      </c>
      <c r="C16" s="40">
        <v>4793</v>
      </c>
      <c r="D16" s="41" t="str">
        <f>VLOOKUP(C16,'[1]LEDEN'!A:C,2,FALSE)</f>
        <v>DETAVERNIER Hendrik</v>
      </c>
      <c r="F16" s="30" t="str">
        <f>VLOOKUP(C16,'[1]LEDEN'!A:C,3,FALSE)</f>
        <v>K.GHOK</v>
      </c>
      <c r="J16" s="30">
        <v>6</v>
      </c>
      <c r="K16" s="42">
        <v>76</v>
      </c>
      <c r="L16" s="30">
        <v>86</v>
      </c>
      <c r="M16" s="44">
        <f>IF(L16&lt;&gt;"",(K16/L16)-0.0005,"")</f>
        <v>0.8832209302325582</v>
      </c>
      <c r="N16" s="30">
        <v>5</v>
      </c>
      <c r="O16" s="30" t="str">
        <f t="shared" si="0"/>
        <v>OG</v>
      </c>
    </row>
    <row r="17" spans="2:15" ht="15">
      <c r="B17">
        <f t="shared" si="1"/>
        <v>8</v>
      </c>
      <c r="C17" s="40">
        <v>8086</v>
      </c>
      <c r="D17" s="41" t="str">
        <f>VLOOKUP(C17,'[1]LEDEN'!A:C,2,FALSE)</f>
        <v>VANWATERMEULEN Bart</v>
      </c>
      <c r="F17" s="30" t="str">
        <f>VLOOKUP(C17,'[1]LEDEN'!A:C,3,FALSE)</f>
        <v>AI</v>
      </c>
      <c r="J17" s="30">
        <v>4</v>
      </c>
      <c r="K17" s="42">
        <v>62</v>
      </c>
      <c r="L17" s="30">
        <v>71</v>
      </c>
      <c r="M17" s="43">
        <f>IF(L17&lt;&gt;"",(K17/L17)-0.005,"")</f>
        <v>0.8682394366197183</v>
      </c>
      <c r="N17" s="30">
        <v>6</v>
      </c>
      <c r="O17" s="30" t="str">
        <f t="shared" si="0"/>
        <v>OG</v>
      </c>
    </row>
    <row r="18" spans="2:15" ht="15">
      <c r="B18">
        <f t="shared" si="1"/>
        <v>9</v>
      </c>
      <c r="C18" s="40">
        <v>8369</v>
      </c>
      <c r="D18" s="41" t="str">
        <f>VLOOKUP(C18,'[1]LEDEN'!A:C,2,FALSE)</f>
        <v>DELECLUYSE Maikel</v>
      </c>
      <c r="F18" s="30" t="str">
        <f>VLOOKUP(C18,'[1]LEDEN'!A:C,3,FALSE)</f>
        <v>IBA</v>
      </c>
      <c r="J18" s="30">
        <v>2</v>
      </c>
      <c r="K18" s="42">
        <v>58</v>
      </c>
      <c r="L18" s="30">
        <v>69</v>
      </c>
      <c r="M18" s="43">
        <f>IF(L18&lt;&gt;"",(K18/L18)-0.005,"")</f>
        <v>0.8355797101449275</v>
      </c>
      <c r="N18" s="30">
        <v>4</v>
      </c>
      <c r="O18" s="30" t="str">
        <f t="shared" si="0"/>
        <v>OG</v>
      </c>
    </row>
    <row r="19" spans="2:15" ht="15">
      <c r="B19">
        <f t="shared" si="1"/>
        <v>10</v>
      </c>
      <c r="C19" s="40">
        <v>8919</v>
      </c>
      <c r="D19" s="41" t="str">
        <f>VLOOKUP(C19,'[1]LEDEN'!A:C,2,FALSE)</f>
        <v>STOCKMAN Lennie</v>
      </c>
      <c r="F19" s="30" t="str">
        <f>VLOOKUP(C19,'[1]LEDEN'!A:C,3,FALSE)</f>
        <v>K.GHOK</v>
      </c>
      <c r="J19" s="30">
        <v>2</v>
      </c>
      <c r="K19" s="42">
        <v>52</v>
      </c>
      <c r="L19" s="30">
        <v>69</v>
      </c>
      <c r="M19" s="43">
        <f>IF(L19&lt;&gt;"",(K19/L19)-0.005,"")</f>
        <v>0.7486231884057971</v>
      </c>
      <c r="N19" s="30">
        <v>3</v>
      </c>
      <c r="O19" s="30" t="str">
        <f t="shared" si="0"/>
        <v>OG</v>
      </c>
    </row>
    <row r="20" spans="2:15" ht="15">
      <c r="B20">
        <f t="shared" si="1"/>
        <v>11</v>
      </c>
      <c r="C20" s="40">
        <v>7689</v>
      </c>
      <c r="D20" s="41" t="str">
        <f>VLOOKUP(C20,'[1]LEDEN'!A:C,2,FALSE)</f>
        <v>BOSSAERT Dirk</v>
      </c>
      <c r="F20" s="30" t="str">
        <f>VLOOKUP(C20,'[1]LEDEN'!A:C,3,FALSE)</f>
        <v>AI</v>
      </c>
      <c r="J20" s="30">
        <v>1</v>
      </c>
      <c r="K20" s="42">
        <v>70</v>
      </c>
      <c r="L20" s="30">
        <v>82</v>
      </c>
      <c r="M20" s="43">
        <f>IF(L20&lt;&gt;"",(K20/L20)-0.005,"")</f>
        <v>0.8486585365853658</v>
      </c>
      <c r="N20" s="30">
        <v>8</v>
      </c>
      <c r="O20" s="30" t="str">
        <f t="shared" si="0"/>
        <v>OG</v>
      </c>
    </row>
    <row r="21" spans="2:15" ht="15">
      <c r="B21">
        <f t="shared" si="1"/>
        <v>12</v>
      </c>
      <c r="C21" s="40">
        <v>4117</v>
      </c>
      <c r="D21" s="41" t="str">
        <f>VLOOKUP(C21,'[1]LEDEN'!A:C,2,FALSE)</f>
        <v>DE SMET Jean-Pierre</v>
      </c>
      <c r="F21" s="30" t="str">
        <f>VLOOKUP(C21,'[1]LEDEN'!A:C,3,FALSE)</f>
        <v>RT</v>
      </c>
      <c r="J21" s="30">
        <v>1</v>
      </c>
      <c r="K21" s="42">
        <v>65</v>
      </c>
      <c r="L21" s="30">
        <v>86</v>
      </c>
      <c r="M21" s="43">
        <f>IF(L21&lt;&gt;"",(K21/L21)-0.005,"")</f>
        <v>0.7508139534883721</v>
      </c>
      <c r="N21" s="30">
        <v>4</v>
      </c>
      <c r="O21" s="30" t="str">
        <f t="shared" si="0"/>
        <v>OG</v>
      </c>
    </row>
    <row r="22" ht="15.75" thickBot="1"/>
    <row r="23" spans="2:16" ht="24" thickBot="1">
      <c r="B23" s="45" t="s">
        <v>16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/>
    </row>
    <row r="24" spans="2:16" ht="15">
      <c r="B24" s="48" t="s">
        <v>17</v>
      </c>
      <c r="D24" s="49"/>
      <c r="O24"/>
      <c r="P24" s="30"/>
    </row>
    <row r="25" spans="2:16" ht="15">
      <c r="B25">
        <v>1</v>
      </c>
      <c r="C25" s="40">
        <v>8872</v>
      </c>
      <c r="D25" s="41" t="str">
        <f>VLOOKUP(C25,'[1]LEDEN'!A:C,2,FALSE)</f>
        <v>BEIRNAERT Arthur</v>
      </c>
      <c r="F25" s="30" t="str">
        <f>VLOOKUP(C25,'[1]LEDEN'!A:C,3,FALSE)</f>
        <v>WOH</v>
      </c>
      <c r="H25" s="50" t="s">
        <v>18</v>
      </c>
      <c r="O25"/>
      <c r="P25" s="30"/>
    </row>
    <row r="26" spans="2:16" ht="15">
      <c r="B26">
        <v>2</v>
      </c>
      <c r="C26" s="30">
        <v>4699</v>
      </c>
      <c r="D26" s="41" t="str">
        <f>VLOOKUP(C26,'[1]LEDEN'!A:C,2,FALSE)</f>
        <v>VERHOEST Willy</v>
      </c>
      <c r="F26" s="30" t="str">
        <f>VLOOKUP(C26,'[1]LEDEN'!A:C,3,FALSE)</f>
        <v>WOH</v>
      </c>
      <c r="H26" s="50" t="s">
        <v>19</v>
      </c>
      <c r="O26"/>
      <c r="P26" s="30"/>
    </row>
    <row r="27" spans="2:16" ht="15">
      <c r="B27">
        <v>3</v>
      </c>
      <c r="C27" s="30">
        <v>8873</v>
      </c>
      <c r="D27" s="41" t="str">
        <f>VLOOKUP(C27,'[1]LEDEN'!A:C,2,FALSE)</f>
        <v>DEVOS Claude</v>
      </c>
      <c r="F27" s="30" t="str">
        <f>VLOOKUP(C27,'[1]LEDEN'!A:C,3,FALSE)</f>
        <v>WOH</v>
      </c>
      <c r="H27" s="50" t="s">
        <v>20</v>
      </c>
      <c r="O27"/>
      <c r="P27" s="30"/>
    </row>
    <row r="28" spans="2:16" ht="15">
      <c r="B28">
        <v>4</v>
      </c>
      <c r="C28" s="30">
        <v>8702</v>
      </c>
      <c r="D28" s="41" t="str">
        <f>VLOOKUP(C28,'[1]LEDEN'!A:C,2,FALSE)</f>
        <v>VAN DE VELDE August</v>
      </c>
      <c r="F28" s="30" t="str">
        <f>VLOOKUP(C28,'[1]LEDEN'!A:C,3,FALSE)</f>
        <v>K.GHOK</v>
      </c>
      <c r="H28" s="50" t="s">
        <v>38</v>
      </c>
      <c r="O28"/>
      <c r="P28" s="30"/>
    </row>
    <row r="30" spans="2:16" ht="15">
      <c r="B30" s="51" t="s">
        <v>21</v>
      </c>
      <c r="C30" s="30"/>
      <c r="E30" s="52">
        <v>20</v>
      </c>
      <c r="O30"/>
      <c r="P30" s="30"/>
    </row>
    <row r="31" spans="2:16" ht="6" customHeight="1">
      <c r="B31"/>
      <c r="C31" s="30"/>
      <c r="O31"/>
      <c r="P31" s="30"/>
    </row>
    <row r="32" spans="2:16" ht="15">
      <c r="B32" s="52" t="s">
        <v>22</v>
      </c>
      <c r="C32" s="30"/>
      <c r="E32" s="53" t="s">
        <v>23</v>
      </c>
      <c r="F32" s="54"/>
      <c r="G32" s="55"/>
      <c r="H32" s="55"/>
      <c r="I32" s="55"/>
      <c r="J32" s="55"/>
      <c r="K32" s="56"/>
      <c r="M32" s="57">
        <v>0.9</v>
      </c>
      <c r="O32"/>
      <c r="P32" s="30"/>
    </row>
    <row r="33" spans="5:13" ht="15">
      <c r="E33" s="58" t="s">
        <v>24</v>
      </c>
      <c r="M33" s="57">
        <v>0.9</v>
      </c>
    </row>
    <row r="34" ht="6" customHeight="1"/>
    <row r="35" spans="2:5" ht="15">
      <c r="B35" s="51" t="s">
        <v>25</v>
      </c>
      <c r="E35" t="s">
        <v>26</v>
      </c>
    </row>
    <row r="36" ht="6" customHeight="1"/>
    <row r="37" spans="2:16" ht="15">
      <c r="B37" s="59" t="s">
        <v>27</v>
      </c>
      <c r="C37" s="60"/>
      <c r="D37" s="61"/>
      <c r="E37" s="61"/>
      <c r="F37" s="62"/>
      <c r="G37" s="63"/>
      <c r="H37" s="63"/>
      <c r="I37" s="63"/>
      <c r="J37" s="63"/>
      <c r="K37" s="64"/>
      <c r="L37" s="63"/>
      <c r="M37" s="61"/>
      <c r="N37" s="60"/>
      <c r="O37" s="65"/>
      <c r="P37" s="60"/>
    </row>
    <row r="38" spans="2:16" ht="6" customHeight="1">
      <c r="B38" s="63"/>
      <c r="C38" s="66"/>
      <c r="D38" s="61"/>
      <c r="E38" s="60"/>
      <c r="F38" s="60"/>
      <c r="G38" s="60"/>
      <c r="H38" s="60"/>
      <c r="I38" s="60"/>
      <c r="J38" s="60"/>
      <c r="K38" s="67"/>
      <c r="L38" s="60"/>
      <c r="M38" s="60"/>
      <c r="N38" s="60"/>
      <c r="O38" s="65"/>
      <c r="P38" s="60"/>
    </row>
    <row r="39" spans="2:16" ht="15">
      <c r="B39" s="68" t="s">
        <v>28</v>
      </c>
      <c r="C39" s="60"/>
      <c r="D39" s="60"/>
      <c r="E39" s="68"/>
      <c r="F39" s="68" t="s">
        <v>29</v>
      </c>
      <c r="G39" s="69"/>
      <c r="H39" s="68"/>
      <c r="I39" s="70"/>
      <c r="J39" s="70"/>
      <c r="K39" s="71"/>
      <c r="L39" s="68" t="s">
        <v>30</v>
      </c>
      <c r="M39" s="70"/>
      <c r="N39" s="68"/>
      <c r="O39" s="61"/>
      <c r="P39" s="60"/>
    </row>
    <row r="40" spans="2:16" ht="6" customHeight="1">
      <c r="B40" s="63"/>
      <c r="C40" s="60"/>
      <c r="D40" s="60"/>
      <c r="E40" s="68"/>
      <c r="F40" s="69"/>
      <c r="G40" s="69"/>
      <c r="H40" s="68"/>
      <c r="I40" s="70"/>
      <c r="J40" s="70"/>
      <c r="K40" s="71"/>
      <c r="L40" s="68"/>
      <c r="M40" s="70"/>
      <c r="N40" s="68"/>
      <c r="O40" s="61"/>
      <c r="P40" s="60"/>
    </row>
    <row r="41" spans="2:16" ht="15">
      <c r="B41" s="68" t="s">
        <v>31</v>
      </c>
      <c r="C41" s="68"/>
      <c r="D41" s="61"/>
      <c r="E41" s="61"/>
      <c r="F41" s="62"/>
      <c r="G41" s="63"/>
      <c r="H41" s="63"/>
      <c r="I41" s="63"/>
      <c r="J41" s="63"/>
      <c r="K41" s="64"/>
      <c r="L41" s="62"/>
      <c r="M41" s="61"/>
      <c r="N41" s="60"/>
      <c r="O41" s="65"/>
      <c r="P41" s="60"/>
    </row>
    <row r="42" spans="2:16" ht="15">
      <c r="B42" s="68" t="s">
        <v>32</v>
      </c>
      <c r="C42" s="68"/>
      <c r="D42" s="61"/>
      <c r="E42" s="61"/>
      <c r="F42" s="62"/>
      <c r="G42" s="63"/>
      <c r="H42" s="63"/>
      <c r="I42" s="63"/>
      <c r="J42" s="63"/>
      <c r="K42" s="64"/>
      <c r="L42" s="62"/>
      <c r="M42" s="61"/>
      <c r="N42" s="60"/>
      <c r="O42" s="65"/>
      <c r="P42" s="60"/>
    </row>
    <row r="43" spans="2:16" ht="6" customHeight="1">
      <c r="B43" s="72"/>
      <c r="C43" s="73"/>
      <c r="D43" s="74"/>
      <c r="E43" s="74"/>
      <c r="F43" s="75"/>
      <c r="G43" s="76"/>
      <c r="H43" s="76"/>
      <c r="I43" s="76"/>
      <c r="J43" s="76"/>
      <c r="K43" s="77"/>
      <c r="L43" s="75"/>
      <c r="M43" s="78"/>
      <c r="N43" s="79"/>
      <c r="O43" s="80"/>
      <c r="P43" s="79"/>
    </row>
    <row r="44" spans="2:16" ht="15">
      <c r="B44" s="81" t="s">
        <v>33</v>
      </c>
      <c r="C44" s="82"/>
      <c r="D44" s="83"/>
      <c r="E44" s="83"/>
      <c r="F44" s="84"/>
      <c r="G44" s="85"/>
      <c r="H44" s="85"/>
      <c r="I44" s="85"/>
      <c r="J44" s="85"/>
      <c r="K44" s="86"/>
      <c r="L44" s="84"/>
      <c r="M44" s="87"/>
      <c r="N44" s="88"/>
      <c r="O44" s="89"/>
      <c r="P44" s="90"/>
    </row>
    <row r="45" spans="2:16" ht="15">
      <c r="B45" s="91" t="s">
        <v>34</v>
      </c>
      <c r="C45" s="92"/>
      <c r="D45" s="92"/>
      <c r="E45" s="92"/>
      <c r="F45" s="92"/>
      <c r="G45" s="92"/>
      <c r="H45" s="92"/>
      <c r="I45" s="92"/>
      <c r="J45" s="92"/>
      <c r="K45" s="93"/>
      <c r="L45" s="92"/>
      <c r="M45" s="92"/>
      <c r="N45" s="92"/>
      <c r="O45" s="94"/>
      <c r="P45" s="95"/>
    </row>
    <row r="46" spans="2:16" ht="6" customHeight="1">
      <c r="B46" s="65"/>
      <c r="C46" s="60"/>
      <c r="D46" s="60"/>
      <c r="E46" s="60"/>
      <c r="F46" s="60"/>
      <c r="G46" s="60"/>
      <c r="H46" s="60"/>
      <c r="I46" s="60"/>
      <c r="J46" s="60"/>
      <c r="K46" s="67"/>
      <c r="L46" s="60"/>
      <c r="M46" s="60"/>
      <c r="N46" s="60"/>
      <c r="O46" s="65"/>
      <c r="P46" s="60"/>
    </row>
    <row r="47" spans="2:16" ht="15">
      <c r="B47" s="41" t="s">
        <v>35</v>
      </c>
      <c r="C47" s="60"/>
      <c r="D47" s="60"/>
      <c r="E47" s="60"/>
      <c r="F47" s="60"/>
      <c r="G47" s="60"/>
      <c r="H47" s="60"/>
      <c r="I47" s="60"/>
      <c r="J47" s="60"/>
      <c r="K47" s="41"/>
      <c r="L47" s="60"/>
      <c r="M47" s="60"/>
      <c r="N47" s="60"/>
      <c r="O47" s="65"/>
      <c r="P47" s="60"/>
    </row>
    <row r="48" spans="2:16" ht="15">
      <c r="B48" s="41" t="s">
        <v>36</v>
      </c>
      <c r="C48" s="60"/>
      <c r="D48" s="60"/>
      <c r="E48" s="60"/>
      <c r="F48" s="60"/>
      <c r="G48" s="60"/>
      <c r="H48" s="60"/>
      <c r="I48" s="60"/>
      <c r="J48" s="60"/>
      <c r="K48" s="41"/>
      <c r="L48" s="60"/>
      <c r="M48" s="60"/>
      <c r="N48" s="60"/>
      <c r="O48" s="65"/>
      <c r="P48" s="60"/>
    </row>
    <row r="49" spans="2:16" ht="6" customHeight="1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 ht="26.25">
      <c r="B50" s="65"/>
      <c r="C50" s="60"/>
      <c r="D50" s="60"/>
      <c r="E50" s="60"/>
      <c r="F50" s="60"/>
      <c r="G50" s="60"/>
      <c r="H50" s="97" t="s">
        <v>37</v>
      </c>
      <c r="I50" s="60"/>
      <c r="J50" s="60"/>
      <c r="K50" s="60"/>
      <c r="L50" s="60"/>
      <c r="M50" s="60"/>
      <c r="N50" s="60"/>
      <c r="O50" s="65"/>
      <c r="P50" s="60"/>
    </row>
    <row r="51" spans="2:12" ht="15.7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15.7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15.7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15.7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 ht="15.7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 ht="15.7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 ht="15.7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 ht="15.7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 ht="15.7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</sheetData>
  <sheetProtection/>
  <mergeCells count="5">
    <mergeCell ref="C1:N1"/>
    <mergeCell ref="O2:P2"/>
    <mergeCell ref="B4:P4"/>
    <mergeCell ref="A7:P7"/>
    <mergeCell ref="B23:P23"/>
  </mergeCells>
  <hyperlinks>
    <hyperlink ref="H50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2011-11-27T19:11:51Z</dcterms:created>
  <dcterms:modified xsi:type="dcterms:W3CDTF">2011-11-27T19:12:25Z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