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<sst xmlns="http://schemas.openxmlformats.org/spreadsheetml/2006/main" count="51" uniqueCount="22">
  <si>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</si>
  <si>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</si>
  <si>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</si>
  <si>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</si>
  <si>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4° KLASSE KADER</t>
  </si>
  <si>
    <t xml:space="preserve">        KLEIN</t>
  </si>
  <si>
    <t>datum:</t>
  </si>
  <si>
    <t>Lokaal:</t>
  </si>
  <si>
    <t>KBC DOS Roeselar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</si>
  <si>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</si>
  <si>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</si>
  <si>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</si>
  <si>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</si>
  <si>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</si>
  <si>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</si>
  <si>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</si>
  <si>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</si>
  <si>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</si>
  <si>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</si>
  <si>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</si>
  <si>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M.G.</t>
  </si>
  <si>
    <t>O.G.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</si>
</sst>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6" fillId="33" borderId="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horizontal="left"/>
    </xf>
    <xf numFmtId="0" fontId="8" fillId="0" borderId="18" xfId="0" applyFont="1" applyBorder="1" applyAlignment="1" quotePrefix="1">
      <alignment/>
    </xf>
    <xf numFmtId="0" fontId="9" fillId="33" borderId="19" xfId="0" applyFont="1" applyFill="1" applyBorder="1" applyAlignment="1">
      <alignment/>
    </xf>
    <xf numFmtId="0" fontId="9" fillId="33" borderId="19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left"/>
    </xf>
    <xf numFmtId="0" fontId="10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2" fillId="0" borderId="19" xfId="0" applyFont="1" applyBorder="1" applyAlignment="1">
      <alignment horizontal="center"/>
    </xf>
    <xf numFmtId="2" fontId="12" fillId="0" borderId="19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2" fontId="0" fillId="0" borderId="0" xfId="0" applyNumberFormat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1" fillId="0" borderId="25" xfId="0" applyFont="1" applyBorder="1" applyAlignment="1">
      <alignment horizontal="center" vertical="center"/>
    </xf>
    <xf numFmtId="15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62</xdr:row>
      <xdr:rowOff>142875</xdr:rowOff>
    </xdr:from>
    <xdr:to>
      <xdr:col>12</xdr:col>
      <xdr:colOff>200025</xdr:colOff>
      <xdr:row>65</xdr:row>
      <xdr:rowOff>57150</xdr:rowOff>
    </xdr:to>
    <xdr:pic>
      <xdr:nvPicPr>
        <xdr:cNvPr id="1" name="INCREDISETASATTACH" descr="A878FB3F-8AD3-44C2-8BE2-BCC598368E0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943975"/>
          <a:ext cx="6048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kader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SAMENVATTING"/>
      <sheetName val="Blad2"/>
      <sheetName val="databank"/>
      <sheetName val="LEDEN"/>
    </sheetNames>
    <sheetDataSet>
      <sheetData sheetId="7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  <cell r="D39" t="str">
            <v>NS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  <cell r="D156" t="str">
            <v>NS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  <cell r="D182" t="str">
            <v>HNS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  <cell r="D183" t="str">
            <v>HNS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  <cell r="D204" t="str">
            <v>NS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  <cell r="D205" t="str">
            <v>NS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  <cell r="D206" t="str">
            <v>NS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  <cell r="D221" t="str">
            <v>NS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  <cell r="D256" t="str">
            <v>NS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  <cell r="D271" t="str">
            <v>NS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  <cell r="D373" t="str">
            <v>NS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  <cell r="D414" t="str">
            <v>NS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  <cell r="D415" t="str">
            <v>NS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  <cell r="D425" t="str">
            <v>NS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  <cell r="D426" t="str">
            <v>NS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  <cell r="D432" t="str">
            <v>NS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  <cell r="D448" t="str">
            <v>NS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  <cell r="D457" t="str">
            <v>NS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  <cell r="D476" t="str">
            <v>NS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  <cell r="D503" t="str">
            <v>NS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  <cell r="D504" t="str">
            <v>NS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  <cell r="D533" t="str">
            <v>NS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  <cell r="D534" t="str">
            <v>NS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  <cell r="D535" t="str">
            <v>NS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  <cell r="D560" t="str">
            <v>NS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  <cell r="D575" t="str">
            <v>NS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  <cell r="D576" t="str">
            <v>NS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  <cell r="D577" t="str">
            <v>NS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17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3.7109375" style="0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42">
        <v>40839</v>
      </c>
      <c r="D3" s="42"/>
      <c r="E3" s="11" t="s">
        <v>7</v>
      </c>
      <c r="F3" s="43" t="s">
        <v>8</v>
      </c>
      <c r="G3" s="43"/>
      <c r="H3" s="43"/>
      <c r="I3" s="43"/>
      <c r="J3" s="12" t="s">
        <v>9</v>
      </c>
      <c r="K3" s="44" t="s">
        <v>10</v>
      </c>
      <c r="L3" s="44"/>
      <c r="M3" s="45"/>
    </row>
    <row r="4" spans="1:13" ht="3.75" customHeight="1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ht="5.25" customHeight="1"/>
    <row r="6" spans="1:12" ht="15">
      <c r="A6" s="18" t="s">
        <v>11</v>
      </c>
      <c r="B6" s="19" t="str">
        <f>VLOOKUP(L6,'[1]LEDEN'!A:E,2,FALSE)</f>
        <v>DEDIER Georges</v>
      </c>
      <c r="C6" s="18"/>
      <c r="D6" s="18"/>
      <c r="E6" s="18"/>
      <c r="F6" s="18" t="s">
        <v>12</v>
      </c>
      <c r="G6" s="20" t="str">
        <f>VLOOKUP(L6,'[1]LEDEN'!A:E,3,FALSE)</f>
        <v>DOS</v>
      </c>
      <c r="H6" s="20"/>
      <c r="I6" s="18"/>
      <c r="J6" s="18"/>
      <c r="K6" s="18"/>
      <c r="L6" s="21">
        <v>4768</v>
      </c>
    </row>
    <row r="7" ht="6" customHeight="1"/>
    <row r="8" spans="6:12" ht="15">
      <c r="F8" s="22" t="s">
        <v>13</v>
      </c>
      <c r="G8" s="23" t="s">
        <v>14</v>
      </c>
      <c r="H8" s="23">
        <v>2.3</v>
      </c>
      <c r="I8" s="24" t="s">
        <v>15</v>
      </c>
      <c r="J8" s="25" t="s">
        <v>16</v>
      </c>
      <c r="K8" s="23" t="s">
        <v>17</v>
      </c>
      <c r="L8" s="23" t="s">
        <v>18</v>
      </c>
    </row>
    <row r="9" spans="2:14" ht="15" customHeight="1">
      <c r="B9" s="26">
        <v>1</v>
      </c>
      <c r="C9" s="27" t="str">
        <f>VLOOKUP(N9,'[1]LEDEN'!A:E,2,FALSE)</f>
        <v>HOUTHAEVE Jean-Marie</v>
      </c>
      <c r="D9" s="28"/>
      <c r="E9" s="28"/>
      <c r="F9" s="26">
        <v>0</v>
      </c>
      <c r="G9" s="26"/>
      <c r="H9" s="26">
        <v>85</v>
      </c>
      <c r="I9" s="26">
        <v>9</v>
      </c>
      <c r="J9" s="29">
        <f aca="true" t="shared" si="0" ref="J9:J14">ROUNDDOWN(H9/I9,2)</f>
        <v>9.44</v>
      </c>
      <c r="K9" s="26">
        <v>21</v>
      </c>
      <c r="L9" s="30"/>
      <c r="N9">
        <v>4776</v>
      </c>
    </row>
    <row r="10" spans="2:14" ht="15" customHeight="1">
      <c r="B10" s="26">
        <v>2</v>
      </c>
      <c r="C10" s="27" t="str">
        <f>VLOOKUP(N10,'[1]LEDEN'!A:E,2,FALSE)</f>
        <v>GYSELINCK Noël</v>
      </c>
      <c r="D10" s="28"/>
      <c r="E10" s="28"/>
      <c r="F10" s="26">
        <v>2</v>
      </c>
      <c r="G10" s="26"/>
      <c r="H10" s="26">
        <v>90</v>
      </c>
      <c r="I10" s="26">
        <v>16</v>
      </c>
      <c r="J10" s="29">
        <f t="shared" si="0"/>
        <v>5.62</v>
      </c>
      <c r="K10" s="26">
        <v>21</v>
      </c>
      <c r="L10" s="41">
        <v>1</v>
      </c>
      <c r="N10">
        <v>4121</v>
      </c>
    </row>
    <row r="11" spans="2:14" ht="15" customHeight="1">
      <c r="B11" s="26">
        <v>3</v>
      </c>
      <c r="C11" s="27" t="str">
        <f>VLOOKUP(N11,'[1]LEDEN'!A:E,2,FALSE)</f>
        <v>VERMEERSCH Raf</v>
      </c>
      <c r="D11" s="28"/>
      <c r="E11" s="28"/>
      <c r="F11" s="26">
        <v>2</v>
      </c>
      <c r="G11" s="26"/>
      <c r="H11" s="26">
        <v>90</v>
      </c>
      <c r="I11" s="26">
        <v>11</v>
      </c>
      <c r="J11" s="29">
        <f t="shared" si="0"/>
        <v>8.18</v>
      </c>
      <c r="K11" s="26">
        <v>32</v>
      </c>
      <c r="L11" s="41"/>
      <c r="N11">
        <v>7019</v>
      </c>
    </row>
    <row r="12" spans="2:12" ht="15" customHeight="1" hidden="1">
      <c r="B12" s="26">
        <v>4</v>
      </c>
      <c r="C12" s="27" t="e">
        <f>VLOOKUP(N12,'[1]LEDEN'!A:E,2,FALSE)</f>
        <v>#N/A</v>
      </c>
      <c r="D12" s="28"/>
      <c r="E12" s="28"/>
      <c r="F12" s="26"/>
      <c r="G12" s="26"/>
      <c r="H12" s="26">
        <f>G12/8*7</f>
        <v>0</v>
      </c>
      <c r="I12" s="26"/>
      <c r="J12" s="29" t="e">
        <f t="shared" si="0"/>
        <v>#DIV/0!</v>
      </c>
      <c r="K12" s="26"/>
      <c r="L12" s="41"/>
    </row>
    <row r="13" spans="2:12" ht="15" customHeight="1" hidden="1">
      <c r="B13" s="26">
        <v>5</v>
      </c>
      <c r="C13" s="27" t="e">
        <f>VLOOKUP(N13,'[1]LEDEN'!A:E,2,FALSE)</f>
        <v>#N/A</v>
      </c>
      <c r="D13" s="28"/>
      <c r="E13" s="28"/>
      <c r="F13" s="26"/>
      <c r="G13" s="26"/>
      <c r="H13" s="26">
        <f>G13/8*7</f>
        <v>0</v>
      </c>
      <c r="I13" s="26"/>
      <c r="J13" s="29" t="e">
        <f t="shared" si="0"/>
        <v>#DIV/0!</v>
      </c>
      <c r="K13" s="26"/>
      <c r="L13" s="41"/>
    </row>
    <row r="14" spans="1:13" ht="15" customHeight="1">
      <c r="A14" s="31"/>
      <c r="B14" s="32"/>
      <c r="C14" s="31"/>
      <c r="D14" s="31"/>
      <c r="E14" s="31" t="s">
        <v>19</v>
      </c>
      <c r="F14" s="33">
        <f>SUM(F9:F13)</f>
        <v>4</v>
      </c>
      <c r="G14" s="33">
        <f>SUM(G9:G13)</f>
        <v>0</v>
      </c>
      <c r="H14" s="33">
        <f>SUM(H9:H13)</f>
        <v>265</v>
      </c>
      <c r="I14" s="33">
        <f>SUM(I9:I13)</f>
        <v>36</v>
      </c>
      <c r="J14" s="34">
        <f t="shared" si="0"/>
        <v>7.36</v>
      </c>
      <c r="K14" s="33">
        <f>MAX(K9:K13)</f>
        <v>32</v>
      </c>
      <c r="L14" s="35" t="s">
        <v>20</v>
      </c>
      <c r="M14" s="36"/>
    </row>
    <row r="15" spans="1:12" ht="8.25" customHeight="1" thickBot="1">
      <c r="A15" s="37"/>
      <c r="B15" s="38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ht="7.5" customHeight="1"/>
    <row r="17" spans="1:12" ht="15">
      <c r="A17" s="18" t="s">
        <v>11</v>
      </c>
      <c r="B17" s="19" t="str">
        <f>VLOOKUP(L17,'[1]LEDEN'!A:E,2,FALSE)</f>
        <v>GYSELINCK Noël</v>
      </c>
      <c r="C17" s="18"/>
      <c r="D17" s="18"/>
      <c r="E17" s="18"/>
      <c r="F17" s="18" t="s">
        <v>12</v>
      </c>
      <c r="G17" s="20" t="str">
        <f>VLOOKUP(L17,'[1]LEDEN'!A:E,3,FALSE)</f>
        <v>WOH</v>
      </c>
      <c r="H17" s="20"/>
      <c r="I17" s="18"/>
      <c r="J17" s="18"/>
      <c r="K17" s="18"/>
      <c r="L17" s="21">
        <v>4121</v>
      </c>
    </row>
    <row r="18" ht="6" customHeight="1"/>
    <row r="19" spans="6:12" ht="15">
      <c r="F19" s="22" t="s">
        <v>13</v>
      </c>
      <c r="G19" s="23" t="s">
        <v>14</v>
      </c>
      <c r="H19" s="23">
        <v>2.3</v>
      </c>
      <c r="I19" s="24" t="s">
        <v>15</v>
      </c>
      <c r="J19" s="25" t="s">
        <v>16</v>
      </c>
      <c r="K19" s="23" t="s">
        <v>17</v>
      </c>
      <c r="L19" s="23" t="s">
        <v>18</v>
      </c>
    </row>
    <row r="20" spans="2:14" ht="15">
      <c r="B20" s="26"/>
      <c r="C20" s="27" t="str">
        <f>VLOOKUP(N20,'[1]LEDEN'!A:E,2,FALSE)</f>
        <v>VERMEERSCH Raf</v>
      </c>
      <c r="D20" s="28"/>
      <c r="E20" s="28"/>
      <c r="F20" s="26">
        <v>2</v>
      </c>
      <c r="G20" s="26"/>
      <c r="H20" s="26">
        <v>90</v>
      </c>
      <c r="I20" s="26">
        <v>19</v>
      </c>
      <c r="J20" s="29">
        <f aca="true" t="shared" si="1" ref="J20:J25">ROUNDDOWN(H20/I20,2)</f>
        <v>4.73</v>
      </c>
      <c r="K20" s="26">
        <v>24</v>
      </c>
      <c r="L20" s="30"/>
      <c r="N20">
        <v>7019</v>
      </c>
    </row>
    <row r="21" spans="2:14" ht="15">
      <c r="B21" s="26"/>
      <c r="C21" s="27" t="str">
        <f>VLOOKUP(N21,'[1]LEDEN'!A:E,2,FALSE)</f>
        <v>DEDIER Georges</v>
      </c>
      <c r="D21" s="28"/>
      <c r="E21" s="28"/>
      <c r="F21" s="26">
        <v>0</v>
      </c>
      <c r="G21" s="26"/>
      <c r="H21" s="26">
        <v>70</v>
      </c>
      <c r="I21" s="26">
        <v>16</v>
      </c>
      <c r="J21" s="29">
        <f t="shared" si="1"/>
        <v>4.37</v>
      </c>
      <c r="K21" s="26">
        <v>12</v>
      </c>
      <c r="L21" s="41">
        <v>2</v>
      </c>
      <c r="N21">
        <v>4768</v>
      </c>
    </row>
    <row r="22" spans="2:14" ht="15">
      <c r="B22" s="26"/>
      <c r="C22" s="27" t="str">
        <f>VLOOKUP(N22,'[1]LEDEN'!A:E,2,FALSE)</f>
        <v>HOUTHAEVE Jean-Marie</v>
      </c>
      <c r="D22" s="28"/>
      <c r="E22" s="28"/>
      <c r="F22" s="26">
        <v>2</v>
      </c>
      <c r="G22" s="26"/>
      <c r="H22" s="26">
        <v>90</v>
      </c>
      <c r="I22" s="26">
        <v>15</v>
      </c>
      <c r="J22" s="29">
        <f t="shared" si="1"/>
        <v>6</v>
      </c>
      <c r="K22" s="26">
        <v>25</v>
      </c>
      <c r="L22" s="41"/>
      <c r="N22">
        <v>4776</v>
      </c>
    </row>
    <row r="23" spans="2:12" ht="12.75" customHeight="1" hidden="1">
      <c r="B23" s="26"/>
      <c r="C23" s="27" t="e">
        <f>VLOOKUP(N23,'[1]LEDEN'!A:E,2,FALSE)</f>
        <v>#N/A</v>
      </c>
      <c r="D23" s="28"/>
      <c r="E23" s="28"/>
      <c r="F23" s="26"/>
      <c r="G23" s="26"/>
      <c r="H23" s="26">
        <f>G23/8*7</f>
        <v>0</v>
      </c>
      <c r="I23" s="26"/>
      <c r="J23" s="29" t="e">
        <f t="shared" si="1"/>
        <v>#DIV/0!</v>
      </c>
      <c r="K23" s="26"/>
      <c r="L23" s="41"/>
    </row>
    <row r="24" spans="2:12" ht="12.75" customHeight="1" hidden="1">
      <c r="B24" s="26"/>
      <c r="C24" s="27" t="e">
        <f>VLOOKUP(N24,'[1]LEDEN'!A:E,2,FALSE)</f>
        <v>#N/A</v>
      </c>
      <c r="D24" s="28"/>
      <c r="E24" s="28"/>
      <c r="F24" s="26"/>
      <c r="G24" s="26"/>
      <c r="H24" s="26">
        <f>G24/8*7</f>
        <v>0</v>
      </c>
      <c r="I24" s="26"/>
      <c r="J24" s="29" t="e">
        <f t="shared" si="1"/>
        <v>#DIV/0!</v>
      </c>
      <c r="K24" s="26"/>
      <c r="L24" s="41"/>
    </row>
    <row r="25" spans="1:12" ht="15">
      <c r="A25" s="31"/>
      <c r="B25" s="32"/>
      <c r="C25" s="31"/>
      <c r="D25" s="31"/>
      <c r="E25" s="31" t="s">
        <v>19</v>
      </c>
      <c r="F25" s="33">
        <f>SUM(F20:F24)</f>
        <v>4</v>
      </c>
      <c r="G25" s="33">
        <f>SUM(G20:G24)</f>
        <v>0</v>
      </c>
      <c r="H25" s="33">
        <f>SUM(H20:H24)</f>
        <v>250</v>
      </c>
      <c r="I25" s="33">
        <f>SUM(I20:I24)</f>
        <v>50</v>
      </c>
      <c r="J25" s="34">
        <f t="shared" si="1"/>
        <v>5</v>
      </c>
      <c r="K25" s="33">
        <f>MAX(K20:K24)</f>
        <v>25</v>
      </c>
      <c r="L25" s="35" t="s">
        <v>20</v>
      </c>
    </row>
    <row r="26" spans="1:12" ht="7.5" customHeight="1" thickBot="1">
      <c r="A26" s="37"/>
      <c r="B26" s="38"/>
      <c r="C26" s="37"/>
      <c r="D26" s="37"/>
      <c r="E26" s="37"/>
      <c r="F26" s="38"/>
      <c r="G26" s="38"/>
      <c r="H26" s="38"/>
      <c r="I26" s="38"/>
      <c r="J26" s="38"/>
      <c r="K26" s="38"/>
      <c r="L26" s="37"/>
    </row>
    <row r="27" spans="6:11" ht="3.75" customHeight="1">
      <c r="F27" s="17"/>
      <c r="G27" s="17"/>
      <c r="H27" s="17"/>
      <c r="I27" s="17"/>
      <c r="J27" s="17"/>
      <c r="K27" s="17"/>
    </row>
    <row r="28" spans="1:12" ht="15">
      <c r="A28" s="18" t="s">
        <v>11</v>
      </c>
      <c r="B28" s="19" t="str">
        <f>VLOOKUP(L28,'[1]LEDEN'!A:E,2,FALSE)</f>
        <v>HOUTHAEVE Jean-Marie</v>
      </c>
      <c r="C28" s="18"/>
      <c r="D28" s="18"/>
      <c r="E28" s="18"/>
      <c r="F28" s="39" t="s">
        <v>12</v>
      </c>
      <c r="G28" s="40" t="str">
        <f>VLOOKUP(L28,'[1]LEDEN'!A:E,3,FALSE)</f>
        <v>DOS</v>
      </c>
      <c r="H28" s="40"/>
      <c r="I28" s="39"/>
      <c r="J28" s="39"/>
      <c r="K28" s="39"/>
      <c r="L28" s="21">
        <v>4776</v>
      </c>
    </row>
    <row r="29" spans="6:11" ht="7.5" customHeight="1">
      <c r="F29" s="17"/>
      <c r="G29" s="17"/>
      <c r="H29" s="17"/>
      <c r="I29" s="17"/>
      <c r="J29" s="17"/>
      <c r="K29" s="17"/>
    </row>
    <row r="30" spans="6:12" ht="15">
      <c r="F30" s="23" t="s">
        <v>13</v>
      </c>
      <c r="G30" s="23" t="s">
        <v>14</v>
      </c>
      <c r="H30" s="23">
        <v>2.3</v>
      </c>
      <c r="I30" s="23" t="s">
        <v>15</v>
      </c>
      <c r="J30" s="25" t="s">
        <v>16</v>
      </c>
      <c r="K30" s="23" t="s">
        <v>17</v>
      </c>
      <c r="L30" s="23" t="s">
        <v>18</v>
      </c>
    </row>
    <row r="31" spans="2:14" ht="15">
      <c r="B31" s="26">
        <v>1</v>
      </c>
      <c r="C31" s="27" t="str">
        <f>VLOOKUP(N31,'[1]LEDEN'!A:E,2,FALSE)</f>
        <v>DEDIER Georges</v>
      </c>
      <c r="D31" s="28"/>
      <c r="E31" s="28"/>
      <c r="F31" s="26">
        <v>2</v>
      </c>
      <c r="G31" s="26"/>
      <c r="H31" s="26">
        <v>90</v>
      </c>
      <c r="I31" s="26">
        <v>9</v>
      </c>
      <c r="J31" s="29">
        <f aca="true" t="shared" si="2" ref="J31:J36">ROUNDDOWN(H31/I31,2)</f>
        <v>10</v>
      </c>
      <c r="K31" s="26">
        <v>38</v>
      </c>
      <c r="L31" s="30"/>
      <c r="N31">
        <v>4768</v>
      </c>
    </row>
    <row r="32" spans="2:14" ht="15">
      <c r="B32" s="26">
        <v>2</v>
      </c>
      <c r="C32" s="27" t="str">
        <f>VLOOKUP(N32,'[1]LEDEN'!A:E,2,FALSE)</f>
        <v>VERMEERSCH Raf</v>
      </c>
      <c r="D32" s="28"/>
      <c r="E32" s="28"/>
      <c r="F32" s="26">
        <v>0</v>
      </c>
      <c r="G32" s="26"/>
      <c r="H32" s="26">
        <v>68</v>
      </c>
      <c r="I32" s="26">
        <v>17</v>
      </c>
      <c r="J32" s="29">
        <f t="shared" si="2"/>
        <v>4</v>
      </c>
      <c r="K32" s="26">
        <v>13</v>
      </c>
      <c r="L32" s="41">
        <v>3</v>
      </c>
      <c r="N32">
        <v>7019</v>
      </c>
    </row>
    <row r="33" spans="2:14" ht="15">
      <c r="B33" s="26">
        <v>3</v>
      </c>
      <c r="C33" s="27" t="str">
        <f>VLOOKUP(N33,'[1]LEDEN'!A:E,2,FALSE)</f>
        <v>GYSELINCK Noël</v>
      </c>
      <c r="D33" s="28"/>
      <c r="E33" s="28"/>
      <c r="F33" s="26">
        <v>0</v>
      </c>
      <c r="G33" s="26"/>
      <c r="H33" s="26">
        <v>72</v>
      </c>
      <c r="I33" s="26">
        <v>15</v>
      </c>
      <c r="J33" s="29">
        <f t="shared" si="2"/>
        <v>4.8</v>
      </c>
      <c r="K33" s="26">
        <v>14</v>
      </c>
      <c r="L33" s="41"/>
      <c r="N33">
        <v>4121</v>
      </c>
    </row>
    <row r="34" spans="2:12" ht="12.75" customHeight="1" hidden="1">
      <c r="B34" s="26">
        <v>4</v>
      </c>
      <c r="C34" s="27" t="e">
        <f>VLOOKUP(N34,'[1]LEDEN'!A:E,2,FALSE)</f>
        <v>#N/A</v>
      </c>
      <c r="D34" s="28"/>
      <c r="E34" s="28"/>
      <c r="F34" s="26"/>
      <c r="G34" s="26"/>
      <c r="H34" s="26">
        <f>G34/8*7</f>
        <v>0</v>
      </c>
      <c r="I34" s="26"/>
      <c r="J34" s="29" t="e">
        <f t="shared" si="2"/>
        <v>#DIV/0!</v>
      </c>
      <c r="K34" s="26"/>
      <c r="L34" s="41"/>
    </row>
    <row r="35" spans="2:12" ht="12.75" customHeight="1" hidden="1">
      <c r="B35" s="26">
        <v>5</v>
      </c>
      <c r="C35" s="27" t="e">
        <f>VLOOKUP(N35,'[1]LEDEN'!A:E,2,FALSE)</f>
        <v>#N/A</v>
      </c>
      <c r="D35" s="28"/>
      <c r="E35" s="28"/>
      <c r="F35" s="26"/>
      <c r="G35" s="26"/>
      <c r="H35" s="26">
        <f>G35/8*7</f>
        <v>0</v>
      </c>
      <c r="I35" s="26"/>
      <c r="J35" s="29" t="e">
        <f t="shared" si="2"/>
        <v>#DIV/0!</v>
      </c>
      <c r="K35" s="26"/>
      <c r="L35" s="41"/>
    </row>
    <row r="36" spans="1:12" ht="15">
      <c r="A36" s="31"/>
      <c r="B36" s="32"/>
      <c r="C36" s="31"/>
      <c r="D36" s="31"/>
      <c r="E36" s="31" t="s">
        <v>19</v>
      </c>
      <c r="F36" s="33">
        <f>SUM(F31:F35)</f>
        <v>2</v>
      </c>
      <c r="G36" s="33">
        <f>SUM(G31:G35)</f>
        <v>0</v>
      </c>
      <c r="H36" s="33">
        <f>SUM(H31:H35)</f>
        <v>230</v>
      </c>
      <c r="I36" s="33">
        <f>SUM(I31:I35)</f>
        <v>41</v>
      </c>
      <c r="J36" s="34">
        <f t="shared" si="2"/>
        <v>5.6</v>
      </c>
      <c r="K36" s="33">
        <f>MAX(K31:K35)</f>
        <v>38</v>
      </c>
      <c r="L36" s="35" t="s">
        <v>20</v>
      </c>
    </row>
    <row r="37" spans="1:12" ht="6.75" customHeight="1" thickBot="1">
      <c r="A37" s="37"/>
      <c r="B37" s="38"/>
      <c r="C37" s="37"/>
      <c r="D37" s="37"/>
      <c r="E37" s="37"/>
      <c r="F37" s="38"/>
      <c r="G37" s="38"/>
      <c r="H37" s="38"/>
      <c r="I37" s="38"/>
      <c r="J37" s="38"/>
      <c r="K37" s="38"/>
      <c r="L37" s="37"/>
    </row>
    <row r="38" spans="6:11" ht="6" customHeight="1">
      <c r="F38" s="17"/>
      <c r="G38" s="17"/>
      <c r="H38" s="17"/>
      <c r="I38" s="17"/>
      <c r="J38" s="17"/>
      <c r="K38" s="17"/>
    </row>
    <row r="39" spans="1:12" ht="13.5" customHeight="1">
      <c r="A39" s="18" t="s">
        <v>11</v>
      </c>
      <c r="B39" s="19" t="str">
        <f>VLOOKUP(L39,'[1]LEDEN'!A:E,2,FALSE)</f>
        <v>VERMEERSCH Raf</v>
      </c>
      <c r="C39" s="18"/>
      <c r="D39" s="18"/>
      <c r="E39" s="18"/>
      <c r="F39" s="39" t="s">
        <v>12</v>
      </c>
      <c r="G39" s="40" t="str">
        <f>VLOOKUP(L39,'[1]LEDEN'!A:E,3,FALSE)</f>
        <v>V.R</v>
      </c>
      <c r="H39" s="40"/>
      <c r="I39" s="39"/>
      <c r="J39" s="39"/>
      <c r="K39" s="39"/>
      <c r="L39" s="21">
        <v>7019</v>
      </c>
    </row>
    <row r="40" spans="6:11" ht="15">
      <c r="F40" s="17"/>
      <c r="G40" s="17"/>
      <c r="H40" s="17"/>
      <c r="I40" s="17"/>
      <c r="J40" s="17"/>
      <c r="K40" s="17"/>
    </row>
    <row r="41" spans="6:12" ht="15">
      <c r="F41" s="23" t="s">
        <v>13</v>
      </c>
      <c r="G41" s="23" t="s">
        <v>14</v>
      </c>
      <c r="H41" s="23">
        <v>2.3</v>
      </c>
      <c r="I41" s="23" t="s">
        <v>15</v>
      </c>
      <c r="J41" s="25" t="s">
        <v>16</v>
      </c>
      <c r="K41" s="23" t="s">
        <v>17</v>
      </c>
      <c r="L41" s="23" t="s">
        <v>18</v>
      </c>
    </row>
    <row r="42" spans="2:14" ht="15">
      <c r="B42" s="26">
        <v>1</v>
      </c>
      <c r="C42" s="27" t="str">
        <f>VLOOKUP(N42,'[1]LEDEN'!A:E,2,FALSE)</f>
        <v>GYSELINCK Noël</v>
      </c>
      <c r="D42" s="28"/>
      <c r="E42" s="28"/>
      <c r="F42" s="26">
        <v>0</v>
      </c>
      <c r="G42" s="26"/>
      <c r="H42" s="26">
        <v>37</v>
      </c>
      <c r="I42" s="26">
        <v>19</v>
      </c>
      <c r="J42" s="29">
        <f aca="true" t="shared" si="3" ref="J42:J47">ROUNDDOWN(H42/I42,2)</f>
        <v>1.94</v>
      </c>
      <c r="K42" s="26">
        <v>8</v>
      </c>
      <c r="L42" s="30"/>
      <c r="N42">
        <v>4121</v>
      </c>
    </row>
    <row r="43" spans="2:14" ht="15">
      <c r="B43" s="26">
        <v>2</v>
      </c>
      <c r="C43" s="27" t="str">
        <f>VLOOKUP(N43,'[1]LEDEN'!A:E,2,FALSE)</f>
        <v>HOUTHAEVE Jean-Marie</v>
      </c>
      <c r="D43" s="28"/>
      <c r="E43" s="28"/>
      <c r="F43" s="26">
        <v>2</v>
      </c>
      <c r="G43" s="26"/>
      <c r="H43" s="26">
        <v>90</v>
      </c>
      <c r="I43" s="26">
        <v>17</v>
      </c>
      <c r="J43" s="29">
        <f t="shared" si="3"/>
        <v>5.29</v>
      </c>
      <c r="K43" s="26">
        <v>27</v>
      </c>
      <c r="L43" s="41">
        <v>4</v>
      </c>
      <c r="N43">
        <v>4776</v>
      </c>
    </row>
    <row r="44" spans="2:14" ht="15">
      <c r="B44" s="26">
        <v>3</v>
      </c>
      <c r="C44" s="27" t="str">
        <f>VLOOKUP(N44,'[1]LEDEN'!A:E,2,FALSE)</f>
        <v>DEDIER Georges</v>
      </c>
      <c r="D44" s="28"/>
      <c r="E44" s="28"/>
      <c r="F44" s="26">
        <v>0</v>
      </c>
      <c r="G44" s="26"/>
      <c r="H44" s="26">
        <v>24</v>
      </c>
      <c r="I44" s="26">
        <v>11</v>
      </c>
      <c r="J44" s="29">
        <f t="shared" si="3"/>
        <v>2.18</v>
      </c>
      <c r="K44" s="26">
        <v>7</v>
      </c>
      <c r="L44" s="41"/>
      <c r="N44">
        <v>4768</v>
      </c>
    </row>
    <row r="45" spans="2:12" ht="12.75" customHeight="1" hidden="1">
      <c r="B45" s="26">
        <v>4</v>
      </c>
      <c r="C45" s="27" t="e">
        <f>VLOOKUP(N45,'[1]LEDEN'!A:E,2,FALSE)</f>
        <v>#N/A</v>
      </c>
      <c r="D45" s="28"/>
      <c r="E45" s="28"/>
      <c r="F45" s="26"/>
      <c r="G45" s="26"/>
      <c r="H45" s="26">
        <f>G45/8*7</f>
        <v>0</v>
      </c>
      <c r="I45" s="26"/>
      <c r="J45" s="29" t="e">
        <f t="shared" si="3"/>
        <v>#DIV/0!</v>
      </c>
      <c r="K45" s="26"/>
      <c r="L45" s="41"/>
    </row>
    <row r="46" spans="2:12" ht="12.75" customHeight="1" hidden="1">
      <c r="B46" s="26">
        <v>5</v>
      </c>
      <c r="C46" s="27" t="e">
        <f>VLOOKUP(N46,'[1]LEDEN'!A:E,2,FALSE)</f>
        <v>#N/A</v>
      </c>
      <c r="D46" s="28"/>
      <c r="E46" s="28"/>
      <c r="F46" s="26"/>
      <c r="G46" s="26"/>
      <c r="H46" s="26">
        <f>G46/8*7</f>
        <v>0</v>
      </c>
      <c r="I46" s="26"/>
      <c r="J46" s="29" t="e">
        <f t="shared" si="3"/>
        <v>#DIV/0!</v>
      </c>
      <c r="K46" s="26"/>
      <c r="L46" s="41"/>
    </row>
    <row r="47" spans="1:12" ht="15">
      <c r="A47" s="31"/>
      <c r="B47" s="32"/>
      <c r="C47" s="31"/>
      <c r="D47" s="31"/>
      <c r="E47" s="31" t="s">
        <v>19</v>
      </c>
      <c r="F47" s="33">
        <f>SUM(F42:F46)</f>
        <v>2</v>
      </c>
      <c r="G47" s="33">
        <f>SUM(G42:G46)</f>
        <v>0</v>
      </c>
      <c r="H47" s="33">
        <f>SUM(H42:H46)</f>
        <v>151</v>
      </c>
      <c r="I47" s="33">
        <f>SUM(I42:I46)</f>
        <v>47</v>
      </c>
      <c r="J47" s="34">
        <f t="shared" si="3"/>
        <v>3.21</v>
      </c>
      <c r="K47" s="33">
        <f>MAX(K42:K46)</f>
        <v>27</v>
      </c>
      <c r="L47" s="35" t="s">
        <v>21</v>
      </c>
    </row>
    <row r="48" spans="1:12" ht="4.5" customHeight="1" thickBot="1">
      <c r="A48" s="37"/>
      <c r="B48" s="38"/>
      <c r="C48" s="37"/>
      <c r="D48" s="37"/>
      <c r="E48" s="37"/>
      <c r="F48" s="38"/>
      <c r="G48" s="38"/>
      <c r="H48" s="38"/>
      <c r="I48" s="38"/>
      <c r="J48" s="38"/>
      <c r="K48" s="38"/>
      <c r="L48" s="37"/>
    </row>
    <row r="49" spans="6:11" ht="6" customHeight="1">
      <c r="F49" s="17"/>
      <c r="G49" s="17"/>
      <c r="H49" s="17"/>
      <c r="I49" s="17"/>
      <c r="J49" s="17"/>
      <c r="K49" s="17"/>
    </row>
  </sheetData>
  <sheetProtection/>
  <mergeCells count="7">
    <mergeCell ref="L43:L46"/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cp:lastPrinted>2011-10-25T19:36:55Z</cp:lastPrinted>
  <dcterms:created xsi:type="dcterms:W3CDTF">2011-10-25T19:35:53Z</dcterms:created>
  <dcterms:modified xsi:type="dcterms:W3CDTF">2011-10-25T19:37:38Z</dcterms:modified>
  <cp:category/>
  <cp:version/>
  <cp:contentType/>
  <cp:contentStatus/>
</cp:coreProperties>
</file>