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DRIEBANDEN\1° KLASSE (34)\"/>
    </mc:Choice>
  </mc:AlternateContent>
  <xr:revisionPtr revIDLastSave="0" documentId="8_{8618C167-9C86-4359-947B-76E1720D548E}" xr6:coauthVersionLast="47" xr6:coauthVersionMax="47" xr10:uidLastSave="{00000000-0000-0000-0000-000000000000}"/>
  <bookViews>
    <workbookView xWindow="-108" yWindow="-108" windowWidth="23256" windowHeight="13176" tabRatio="759" activeTab="4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7" i="10"/>
  <c r="K41" i="10"/>
  <c r="K40" i="10"/>
  <c r="K39" i="10"/>
  <c r="K38" i="10"/>
  <c r="K37" i="10"/>
  <c r="K36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0" i="10"/>
  <c r="K19" i="10"/>
  <c r="K18" i="10"/>
  <c r="K17" i="10"/>
  <c r="K16" i="10"/>
  <c r="K15" i="10"/>
  <c r="I48" i="10"/>
  <c r="F48" i="10"/>
  <c r="H48" i="10" s="1"/>
  <c r="F47" i="10"/>
  <c r="J47" i="10" s="1"/>
  <c r="M47" i="10" s="1"/>
  <c r="F46" i="10"/>
  <c r="H46" i="10" s="1"/>
  <c r="F45" i="10"/>
  <c r="F44" i="10"/>
  <c r="F43" i="10"/>
  <c r="J43" i="10" s="1"/>
  <c r="J41" i="10"/>
  <c r="M41" i="10" s="1"/>
  <c r="I41" i="10"/>
  <c r="F41" i="10"/>
  <c r="H41" i="10" s="1"/>
  <c r="F40" i="10"/>
  <c r="J40" i="10" s="1"/>
  <c r="J39" i="10"/>
  <c r="M39" i="10" s="1"/>
  <c r="I39" i="10"/>
  <c r="F39" i="10"/>
  <c r="H39" i="10" s="1"/>
  <c r="F38" i="10"/>
  <c r="J38" i="10" s="1"/>
  <c r="M38" i="10" s="1"/>
  <c r="J37" i="10"/>
  <c r="I37" i="10"/>
  <c r="F37" i="10"/>
  <c r="H37" i="10" s="1"/>
  <c r="F36" i="10"/>
  <c r="J36" i="10" s="1"/>
  <c r="J34" i="10"/>
  <c r="I34" i="10"/>
  <c r="F34" i="10"/>
  <c r="H34" i="10" s="1"/>
  <c r="F33" i="10"/>
  <c r="J33" i="10" s="1"/>
  <c r="M33" i="10" s="1"/>
  <c r="J32" i="10"/>
  <c r="I32" i="10"/>
  <c r="F32" i="10"/>
  <c r="H32" i="10" s="1"/>
  <c r="F31" i="10"/>
  <c r="J31" i="10" s="1"/>
  <c r="J30" i="10"/>
  <c r="I30" i="10"/>
  <c r="F30" i="10"/>
  <c r="H30" i="10" s="1"/>
  <c r="F29" i="10"/>
  <c r="J29" i="10" s="1"/>
  <c r="M29" i="10" s="1"/>
  <c r="E41" i="10"/>
  <c r="D40" i="10"/>
  <c r="E39" i="10"/>
  <c r="M37" i="10"/>
  <c r="E37" i="10"/>
  <c r="D47" i="10"/>
  <c r="M34" i="10"/>
  <c r="C34" i="10"/>
  <c r="E32" i="10"/>
  <c r="E31" i="10"/>
  <c r="M30" i="10"/>
  <c r="E30" i="10"/>
  <c r="C29" i="10"/>
  <c r="I55" i="16"/>
  <c r="G55" i="16"/>
  <c r="H55" i="16" s="1"/>
  <c r="D55" i="16" s="1"/>
  <c r="F55" i="16"/>
  <c r="E55" i="16"/>
  <c r="H54" i="16"/>
  <c r="D54" i="16"/>
  <c r="C54" i="16"/>
  <c r="H53" i="16"/>
  <c r="D53" i="16"/>
  <c r="C53" i="16"/>
  <c r="H52" i="16"/>
  <c r="D52" i="16" s="1"/>
  <c r="C52" i="16"/>
  <c r="H51" i="16"/>
  <c r="D51" i="16" s="1"/>
  <c r="C51" i="16"/>
  <c r="L50" i="16"/>
  <c r="D50" i="16"/>
  <c r="C50" i="16"/>
  <c r="I48" i="16"/>
  <c r="G48" i="16"/>
  <c r="H48" i="16" s="1"/>
  <c r="D48" i="16" s="1"/>
  <c r="F48" i="16"/>
  <c r="E48" i="16"/>
  <c r="H47" i="16"/>
  <c r="D47" i="16" s="1"/>
  <c r="C47" i="16"/>
  <c r="H46" i="16"/>
  <c r="D46" i="16"/>
  <c r="C46" i="16"/>
  <c r="H45" i="16"/>
  <c r="D45" i="16"/>
  <c r="C45" i="16"/>
  <c r="H44" i="16"/>
  <c r="D44" i="16" s="1"/>
  <c r="C44" i="16"/>
  <c r="L43" i="16"/>
  <c r="D43" i="16"/>
  <c r="C43" i="16"/>
  <c r="I41" i="16"/>
  <c r="G41" i="16"/>
  <c r="F41" i="16"/>
  <c r="H41" i="16" s="1"/>
  <c r="D41" i="16" s="1"/>
  <c r="E41" i="16"/>
  <c r="H40" i="16"/>
  <c r="D40" i="16" s="1"/>
  <c r="C40" i="16"/>
  <c r="H39" i="16"/>
  <c r="D39" i="16" s="1"/>
  <c r="C39" i="16"/>
  <c r="H38" i="16"/>
  <c r="D38" i="16" s="1"/>
  <c r="C38" i="16"/>
  <c r="H37" i="16"/>
  <c r="D37" i="16" s="1"/>
  <c r="C37" i="16"/>
  <c r="L36" i="16"/>
  <c r="D36" i="16"/>
  <c r="C36" i="16"/>
  <c r="I34" i="16"/>
  <c r="G34" i="16"/>
  <c r="F34" i="16"/>
  <c r="H34" i="16" s="1"/>
  <c r="D34" i="16" s="1"/>
  <c r="E34" i="16"/>
  <c r="H33" i="16"/>
  <c r="D33" i="16"/>
  <c r="C33" i="16"/>
  <c r="H32" i="16"/>
  <c r="D32" i="16" s="1"/>
  <c r="C32" i="16"/>
  <c r="H31" i="16"/>
  <c r="D31" i="16" s="1"/>
  <c r="C31" i="16"/>
  <c r="H30" i="16"/>
  <c r="D30" i="16" s="1"/>
  <c r="C30" i="16"/>
  <c r="L29" i="16"/>
  <c r="D29" i="16"/>
  <c r="C29" i="16"/>
  <c r="I27" i="16"/>
  <c r="G27" i="16"/>
  <c r="F27" i="16"/>
  <c r="E27" i="16"/>
  <c r="H26" i="16"/>
  <c r="D26" i="16"/>
  <c r="C26" i="16"/>
  <c r="H25" i="16"/>
  <c r="D25" i="16" s="1"/>
  <c r="C25" i="16"/>
  <c r="H24" i="16"/>
  <c r="D24" i="16" s="1"/>
  <c r="C24" i="16"/>
  <c r="H23" i="16"/>
  <c r="D23" i="16" s="1"/>
  <c r="C23" i="16"/>
  <c r="L22" i="16"/>
  <c r="D22" i="16"/>
  <c r="C22" i="16"/>
  <c r="I20" i="16"/>
  <c r="G20" i="16"/>
  <c r="F20" i="16"/>
  <c r="E20" i="16"/>
  <c r="H19" i="16"/>
  <c r="D19" i="16" s="1"/>
  <c r="C19" i="16"/>
  <c r="H18" i="16"/>
  <c r="D18" i="16" s="1"/>
  <c r="C18" i="16"/>
  <c r="H17" i="16"/>
  <c r="D17" i="16" s="1"/>
  <c r="C17" i="16"/>
  <c r="H16" i="16"/>
  <c r="D16" i="16" s="1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H41" i="15"/>
  <c r="D41" i="15" s="1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H34" i="15"/>
  <c r="G34" i="15"/>
  <c r="F34" i="15"/>
  <c r="E34" i="15"/>
  <c r="D34" i="15"/>
  <c r="H33" i="15"/>
  <c r="D33" i="15"/>
  <c r="C33" i="15"/>
  <c r="H32" i="15"/>
  <c r="D32" i="15" s="1"/>
  <c r="C32" i="15"/>
  <c r="H31" i="15"/>
  <c r="D31" i="15" s="1"/>
  <c r="C31" i="15"/>
  <c r="H30" i="15"/>
  <c r="D30" i="15"/>
  <c r="C30" i="15"/>
  <c r="L29" i="15"/>
  <c r="D29" i="15"/>
  <c r="C29" i="15"/>
  <c r="I27" i="15"/>
  <c r="G27" i="15"/>
  <c r="H27" i="15" s="1"/>
  <c r="D27" i="15" s="1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H20" i="15" s="1"/>
  <c r="D20" i="15" s="1"/>
  <c r="F20" i="15"/>
  <c r="E20" i="15"/>
  <c r="H19" i="15"/>
  <c r="D19" i="15" s="1"/>
  <c r="C19" i="15"/>
  <c r="H18" i="15"/>
  <c r="D18" i="15"/>
  <c r="C18" i="15"/>
  <c r="H17" i="15"/>
  <c r="D17" i="15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G41" i="14"/>
  <c r="F41" i="14"/>
  <c r="E41" i="14"/>
  <c r="D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H34" i="14" s="1"/>
  <c r="D34" i="14" s="1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H27" i="14"/>
  <c r="G27" i="14"/>
  <c r="F27" i="14"/>
  <c r="E27" i="14"/>
  <c r="D27" i="14"/>
  <c r="H26" i="14"/>
  <c r="D26" i="14"/>
  <c r="C26" i="14"/>
  <c r="H25" i="14"/>
  <c r="D25" i="14" s="1"/>
  <c r="C25" i="14"/>
  <c r="H24" i="14"/>
  <c r="D24" i="14"/>
  <c r="C24" i="14"/>
  <c r="H23" i="14"/>
  <c r="D23" i="14" s="1"/>
  <c r="C23" i="14"/>
  <c r="L22" i="14"/>
  <c r="D22" i="14"/>
  <c r="C22" i="14"/>
  <c r="I20" i="14"/>
  <c r="G20" i="14"/>
  <c r="H20" i="14" s="1"/>
  <c r="D20" i="14" s="1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1" i="12"/>
  <c r="H40" i="12"/>
  <c r="H39" i="12"/>
  <c r="H38" i="12"/>
  <c r="H37" i="12"/>
  <c r="H34" i="12"/>
  <c r="H33" i="12"/>
  <c r="H32" i="12"/>
  <c r="H31" i="12"/>
  <c r="H30" i="12"/>
  <c r="D30" i="12" s="1"/>
  <c r="H27" i="12"/>
  <c r="H26" i="12"/>
  <c r="H25" i="12"/>
  <c r="H24" i="12"/>
  <c r="H23" i="12"/>
  <c r="H20" i="12"/>
  <c r="H19" i="12"/>
  <c r="H18" i="12"/>
  <c r="H17" i="12"/>
  <c r="H16" i="12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1" i="13"/>
  <c r="D41" i="13" s="1"/>
  <c r="H40" i="13"/>
  <c r="D40" i="13" s="1"/>
  <c r="H39" i="13"/>
  <c r="H38" i="13"/>
  <c r="H37" i="13"/>
  <c r="H34" i="13"/>
  <c r="D34" i="13" s="1"/>
  <c r="H33" i="13"/>
  <c r="H32" i="13"/>
  <c r="H31" i="13"/>
  <c r="D31" i="13" s="1"/>
  <c r="H30" i="13"/>
  <c r="H27" i="13"/>
  <c r="H26" i="13"/>
  <c r="H25" i="13"/>
  <c r="H24" i="13"/>
  <c r="D24" i="13" s="1"/>
  <c r="H23" i="13"/>
  <c r="H20" i="13"/>
  <c r="H19" i="13"/>
  <c r="H18" i="13"/>
  <c r="D18" i="13" s="1"/>
  <c r="H17" i="13"/>
  <c r="H16" i="13"/>
  <c r="F27" i="10"/>
  <c r="H27" i="10" s="1"/>
  <c r="F26" i="10"/>
  <c r="J26" i="10" s="1"/>
  <c r="F25" i="10"/>
  <c r="H25" i="10" s="1"/>
  <c r="F24" i="10"/>
  <c r="J24" i="10" s="1"/>
  <c r="F23" i="10"/>
  <c r="H23" i="10" s="1"/>
  <c r="F22" i="10"/>
  <c r="J22" i="10" s="1"/>
  <c r="F20" i="10"/>
  <c r="L20" i="10" s="1"/>
  <c r="F19" i="10"/>
  <c r="J19" i="10" s="1"/>
  <c r="I18" i="10"/>
  <c r="F18" i="10"/>
  <c r="L18" i="10" s="1"/>
  <c r="F17" i="10"/>
  <c r="J17" i="10" s="1"/>
  <c r="F16" i="10"/>
  <c r="L16" i="10" s="1"/>
  <c r="F15" i="10"/>
  <c r="J15" i="10" s="1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E41" i="13"/>
  <c r="C40" i="13"/>
  <c r="D39" i="13"/>
  <c r="C39" i="13"/>
  <c r="D38" i="13"/>
  <c r="C38" i="13"/>
  <c r="D37" i="13"/>
  <c r="C37" i="13"/>
  <c r="L36" i="13"/>
  <c r="D36" i="13"/>
  <c r="C36" i="13"/>
  <c r="I34" i="13"/>
  <c r="G34" i="13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7" i="13"/>
  <c r="D26" i="13"/>
  <c r="C26" i="13"/>
  <c r="D25" i="13"/>
  <c r="C25" i="13"/>
  <c r="C24" i="13"/>
  <c r="D23" i="13"/>
  <c r="C23" i="13"/>
  <c r="L22" i="13"/>
  <c r="D22" i="13"/>
  <c r="C22" i="13"/>
  <c r="I20" i="13"/>
  <c r="G20" i="13"/>
  <c r="D20" i="13" s="1"/>
  <c r="F20" i="13"/>
  <c r="E20" i="13"/>
  <c r="D19" i="13"/>
  <c r="C19" i="13"/>
  <c r="C18" i="13"/>
  <c r="D17" i="13"/>
  <c r="C17" i="13"/>
  <c r="D16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D41" i="12" s="1"/>
  <c r="F41" i="12"/>
  <c r="E41" i="12"/>
  <c r="D40" i="12"/>
  <c r="C40" i="12"/>
  <c r="D39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4" i="12"/>
  <c r="D33" i="12"/>
  <c r="C33" i="12"/>
  <c r="D32" i="12"/>
  <c r="C32" i="12"/>
  <c r="D31" i="12"/>
  <c r="C31" i="12"/>
  <c r="C30" i="12"/>
  <c r="L29" i="12"/>
  <c r="D29" i="12"/>
  <c r="C29" i="12"/>
  <c r="I27" i="12"/>
  <c r="G27" i="12"/>
  <c r="D27" i="12" s="1"/>
  <c r="F27" i="12"/>
  <c r="E27" i="12"/>
  <c r="D26" i="12"/>
  <c r="C26" i="12"/>
  <c r="D25" i="12"/>
  <c r="C25" i="12"/>
  <c r="D24" i="12"/>
  <c r="C24" i="12"/>
  <c r="D23" i="12"/>
  <c r="C23" i="12"/>
  <c r="L22" i="12"/>
  <c r="D22" i="12"/>
  <c r="C22" i="12"/>
  <c r="I20" i="12"/>
  <c r="G20" i="12"/>
  <c r="D20" i="12" s="1"/>
  <c r="F20" i="12"/>
  <c r="E20" i="12"/>
  <c r="D19" i="12"/>
  <c r="C19" i="12"/>
  <c r="D18" i="12"/>
  <c r="C18" i="12"/>
  <c r="D17" i="12"/>
  <c r="C17" i="12"/>
  <c r="D16" i="12"/>
  <c r="C16" i="12"/>
  <c r="L15" i="12"/>
  <c r="D15" i="12"/>
  <c r="C15" i="12"/>
  <c r="B8" i="12"/>
  <c r="D23" i="10"/>
  <c r="B7" i="10"/>
  <c r="H27" i="16" l="1"/>
  <c r="D27" i="16" s="1"/>
  <c r="H20" i="16"/>
  <c r="D20" i="16" s="1"/>
  <c r="I46" i="10"/>
  <c r="J45" i="10"/>
  <c r="H44" i="10"/>
  <c r="I44" i="10"/>
  <c r="D43" i="10"/>
  <c r="M43" i="10"/>
  <c r="M31" i="10"/>
  <c r="M36" i="10"/>
  <c r="M40" i="10"/>
  <c r="E43" i="10"/>
  <c r="C46" i="10"/>
  <c r="E47" i="10"/>
  <c r="H43" i="10"/>
  <c r="J44" i="10"/>
  <c r="H45" i="10"/>
  <c r="J46" i="10"/>
  <c r="H47" i="10"/>
  <c r="J48" i="10"/>
  <c r="M48" i="10" s="1"/>
  <c r="L43" i="10"/>
  <c r="L47" i="10"/>
  <c r="I43" i="10"/>
  <c r="K43" i="10" s="1"/>
  <c r="L44" i="10"/>
  <c r="I45" i="10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L37" i="10"/>
  <c r="I38" i="10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C32" i="10"/>
  <c r="M32" i="10"/>
  <c r="E33" i="10"/>
  <c r="C44" i="10"/>
  <c r="E45" i="10"/>
  <c r="E48" i="10"/>
  <c r="D37" i="10"/>
  <c r="D39" i="10"/>
  <c r="D41" i="10"/>
  <c r="M19" i="10"/>
  <c r="I22" i="10"/>
  <c r="D20" i="10"/>
  <c r="H16" i="10"/>
  <c r="H20" i="10"/>
  <c r="I26" i="10"/>
  <c r="M17" i="10"/>
  <c r="C30" i="10"/>
  <c r="M22" i="10"/>
  <c r="M26" i="10"/>
  <c r="I16" i="10"/>
  <c r="J20" i="10"/>
  <c r="D30" i="10"/>
  <c r="D32" i="10"/>
  <c r="D34" i="10"/>
  <c r="D44" i="10"/>
  <c r="D46" i="10"/>
  <c r="D48" i="10"/>
  <c r="M24" i="10"/>
  <c r="M15" i="10"/>
  <c r="J18" i="10"/>
  <c r="I20" i="10"/>
  <c r="D18" i="10"/>
  <c r="H18" i="10"/>
  <c r="I24" i="10"/>
  <c r="D25" i="10"/>
  <c r="L22" i="10"/>
  <c r="I23" i="10"/>
  <c r="L24" i="10"/>
  <c r="I25" i="10"/>
  <c r="L26" i="10"/>
  <c r="I27" i="10"/>
  <c r="H22" i="10"/>
  <c r="J23" i="10"/>
  <c r="M23" i="10" s="1"/>
  <c r="H24" i="10"/>
  <c r="J25" i="10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M16" i="10"/>
  <c r="C17" i="10"/>
  <c r="E18" i="10"/>
  <c r="M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K45" i="10" l="1"/>
  <c r="M45" i="10" s="1"/>
  <c r="K44" i="10"/>
  <c r="M44" i="10" s="1"/>
  <c r="K46" i="10"/>
  <c r="M46" i="10" s="1"/>
  <c r="M25" i="10"/>
</calcChain>
</file>

<file path=xl/sharedStrings.xml><?xml version="1.0" encoding="utf-8"?>
<sst xmlns="http://schemas.openxmlformats.org/spreadsheetml/2006/main" count="3949" uniqueCount="1118">
  <si>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</si>
  <si>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</si>
  <si>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</si>
  <si>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</si>
  <si>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</si>
  <si>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</si>
  <si>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</si>
  <si>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</si>
  <si>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</si>
  <si>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</si>
  <si>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</si>
  <si>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</si>
  <si>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</si>
  <si>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</si>
  <si>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</si>
  <si>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</si>
  <si>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</si>
  <si>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</si>
  <si>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</si>
  <si>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</si>
  <si>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</si>
  <si>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</si>
  <si>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</si>
  <si>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</si>
  <si>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</si>
  <si>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</si>
  <si>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</si>
  <si>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</si>
  <si>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</si>
  <si>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</si>
  <si>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</si>
  <si>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</si>
  <si>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</si>
  <si>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</si>
  <si>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</si>
  <si>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</si>
  <si>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</si>
  <si>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</si>
  <si>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</si>
  <si>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</si>
  <si>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</si>
  <si>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</si>
  <si>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</si>
  <si>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</si>
  <si>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</si>
  <si>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</si>
  <si>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</si>
  <si>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</si>
  <si>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</si>
  <si>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</si>
  <si>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</si>
  <si>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</si>
  <si>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</si>
  <si>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</si>
  <si>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</si>
  <si>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</si>
  <si>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</si>
  <si>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</si>
  <si>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</si>
  <si>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</si>
  <si>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</si>
  <si>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</si>
  <si>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</si>
  <si>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</si>
  <si>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</si>
  <si>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</si>
  <si>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</si>
  <si>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</si>
  <si>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</si>
  <si>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</si>
  <si>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</si>
  <si>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</si>
  <si>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</si>
  <si>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</si>
  <si>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</si>
  <si>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</si>
  <si>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</si>
  <si>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</si>
  <si>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</si>
  <si>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</si>
  <si>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</si>
  <si>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</si>
  <si>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</si>
  <si>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</si>
  <si>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</si>
  <si>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</si>
  <si>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</si>
  <si>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</si>
  <si>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</si>
  <si>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</si>
  <si>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</si>
  <si>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</si>
  <si>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</si>
  <si>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</si>
  <si>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</si>
  <si>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</si>
  <si>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</si>
  <si>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</si>
  <si>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</si>
  <si>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</si>
  <si>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</si>
  <si>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</si>
  <si>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</si>
  <si>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</si>
  <si>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</si>
  <si>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</si>
  <si>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</si>
  <si>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</si>
  <si>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</si>
  <si>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</si>
  <si>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</si>
  <si>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</si>
  <si>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</si>
  <si>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</si>
  <si>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</si>
  <si>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</si>
  <si>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</si>
  <si>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</si>
  <si>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</si>
  <si>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</si>
  <si>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</si>
  <si>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</si>
  <si>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</si>
  <si>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</si>
  <si>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</si>
  <si>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</si>
  <si>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</si>
  <si>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</si>
  <si>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</si>
  <si>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</si>
  <si>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</si>
  <si>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</si>
  <si>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</si>
  <si>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</si>
  <si>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</si>
  <si>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</si>
  <si>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</si>
  <si>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</si>
  <si>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</si>
  <si>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</si>
  <si>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</si>
  <si>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</si>
  <si>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</si>
  <si>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</si>
  <si>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</si>
  <si>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</si>
  <si>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</si>
  <si>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</si>
  <si>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</si>
  <si>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</si>
  <si>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</si>
  <si>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</si>
  <si>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</si>
  <si>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</si>
  <si>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</si>
  <si>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</si>
  <si>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</si>
  <si>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</si>
  <si>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</si>
  <si>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</si>
  <si>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</si>
  <si>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</si>
  <si>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</si>
  <si>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</si>
  <si>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</si>
  <si>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</si>
  <si>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</si>
  <si>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</si>
  <si>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</si>
  <si>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</si>
  <si>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</si>
  <si>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</si>
  <si>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</si>
  <si>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</si>
  <si>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</si>
  <si>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</si>
  <si>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</si>
  <si>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</si>
  <si>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</si>
  <si>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</si>
  <si>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</si>
  <si>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</si>
  <si>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</si>
  <si>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</si>
  <si>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</si>
  <si>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</si>
  <si>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</si>
  <si>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</si>
  <si>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</si>
  <si>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</si>
  <si>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</si>
  <si>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</si>
  <si>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</si>
  <si>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</si>
  <si>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</si>
  <si>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</si>
  <si>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</si>
  <si>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</si>
  <si>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</si>
  <si>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</si>
  <si>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</si>
  <si>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</si>
  <si>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</si>
  <si>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</si>
  <si>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</si>
  <si>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</si>
  <si>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</si>
  <si>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</si>
  <si>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</si>
  <si>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</si>
  <si>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</si>
  <si>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</si>
  <si>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</si>
  <si>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</si>
  <si>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</si>
  <si>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</si>
  <si>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</si>
  <si>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</si>
  <si>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</si>
  <si>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</si>
  <si>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</si>
  <si>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</si>
  <si>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</si>
  <si>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</si>
  <si>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</si>
  <si>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</si>
  <si>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</si>
  <si>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</si>
  <si>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</si>
  <si>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</si>
  <si>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</si>
  <si>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</si>
  <si>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</si>
  <si>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</si>
  <si>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</si>
  <si>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</si>
  <si>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</si>
  <si>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</si>
  <si>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</si>
  <si>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</si>
  <si>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</si>
  <si>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</si>
  <si>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</si>
  <si>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</si>
  <si>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</si>
  <si>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</si>
  <si>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</si>
  <si>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</si>
  <si>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</si>
  <si>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</si>
  <si>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</si>
  <si>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</si>
  <si>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</si>
  <si>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</si>
  <si>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</si>
  <si>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</si>
  <si>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</si>
  <si>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</si>
  <si>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</si>
  <si>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</si>
  <si>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</si>
  <si>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</si>
  <si>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</si>
  <si>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</si>
  <si>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</si>
  <si>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</si>
  <si>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</si>
  <si>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</si>
  <si>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</si>
  <si>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</si>
  <si>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</si>
  <si>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</si>
  <si>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</si>
  <si>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</si>
  <si>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</si>
  <si>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</si>
  <si>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</si>
  <si>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</si>
  <si>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</si>
  <si>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</si>
  <si>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</si>
  <si>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</si>
  <si>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</si>
  <si>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</si>
  <si>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</si>
  <si>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</si>
  <si>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</si>
  <si>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</si>
  <si>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</si>
  <si>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</si>
  <si>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</si>
  <si>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</si>
  <si>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</si>
  <si>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</si>
  <si>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</si>
  <si>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</si>
  <si>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</si>
  <si>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</si>
  <si>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</si>
  <si>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</si>
  <si>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</si>
  <si>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</si>
  <si>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</si>
  <si>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</si>
  <si>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</si>
  <si>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</si>
  <si>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</si>
  <si>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</si>
  <si>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</si>
  <si>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</si>
  <si>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</si>
  <si>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</si>
  <si>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</si>
  <si>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</si>
  <si>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</si>
  <si>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</si>
  <si>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</si>
  <si>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</si>
  <si>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</si>
  <si>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</si>
  <si>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</si>
  <si>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</si>
  <si>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</si>
  <si>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</si>
  <si>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</si>
  <si>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</si>
  <si>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</si>
  <si>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</si>
  <si>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</si>
  <si>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</si>
  <si>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</si>
  <si>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</si>
  <si>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</si>
  <si>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</si>
  <si>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</si>
  <si>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</si>
  <si>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</si>
  <si>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</si>
  <si>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</si>
  <si>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</si>
  <si>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</si>
  <si>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</si>
  <si>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</si>
  <si>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</si>
  <si>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</si>
  <si>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</si>
  <si>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</si>
  <si>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</si>
  <si>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</si>
  <si>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</si>
  <si>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</si>
  <si>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</si>
  <si>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</si>
  <si>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</si>
  <si>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</si>
  <si>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</si>
  <si>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</si>
  <si>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</si>
  <si>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</si>
  <si>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</si>
  <si>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</si>
  <si>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</si>
  <si>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</si>
  <si>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</si>
  <si>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</si>
  <si>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</si>
  <si>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</si>
  <si>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</si>
  <si>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</si>
  <si>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</si>
  <si>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</si>
  <si>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</si>
  <si>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</si>
  <si>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</si>
  <si>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</si>
  <si>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</si>
  <si>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</si>
  <si>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</si>
  <si>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</si>
  <si>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</si>
  <si>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</si>
  <si>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</si>
  <si>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</si>
  <si>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</si>
  <si>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</si>
  <si>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</si>
  <si>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</si>
  <si>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</si>
  <si>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</si>
  <si>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</si>
  <si>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</si>
  <si>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</si>
  <si>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</si>
  <si>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</si>
  <si>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</si>
  <si>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</si>
  <si>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</si>
  <si>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</si>
  <si>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</si>
  <si>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</si>
  <si>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</si>
  <si>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</si>
  <si>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</si>
  <si>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</si>
  <si>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</si>
  <si>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</si>
  <si>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</si>
  <si>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</si>
  <si>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</si>
  <si>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</si>
  <si>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</si>
  <si>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</si>
  <si>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</si>
  <si>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</si>
  <si>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</si>
  <si>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</si>
  <si>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</si>
  <si>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</si>
  <si>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</si>
  <si>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</si>
  <si>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</si>
  <si>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</si>
  <si>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</si>
  <si>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</si>
  <si>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</si>
  <si>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</si>
  <si>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</si>
  <si>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</si>
  <si>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</si>
  <si>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</si>
  <si>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</si>
  <si>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</si>
  <si>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</si>
  <si>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</si>
  <si>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</si>
  <si>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</si>
  <si>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</si>
  <si>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</si>
  <si>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</si>
  <si>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</si>
  <si>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</si>
  <si>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</si>
  <si>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</si>
  <si>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</si>
  <si>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</si>
  <si>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</si>
  <si>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</si>
  <si>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</si>
  <si>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</si>
  <si>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</si>
  <si>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</si>
  <si>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</si>
  <si>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</si>
  <si>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</si>
  <si>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</si>
  <si>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</si>
  <si>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</si>
  <si>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</si>
  <si>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</si>
  <si>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</si>
  <si>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</si>
  <si>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</si>
  <si>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</si>
  <si>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</si>
  <si>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</si>
  <si>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</si>
  <si>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</si>
  <si>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</si>
  <si>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</si>
  <si>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</si>
  <si>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</si>
  <si>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</si>
  <si>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</si>
  <si>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</si>
  <si>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</si>
  <si>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</si>
  <si>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</si>
  <si>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</si>
  <si>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</si>
  <si>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</si>
  <si>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</si>
  <si>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</si>
  <si>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</si>
  <si>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</si>
  <si>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</si>
  <si>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</si>
  <si>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</si>
  <si>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</si>
  <si>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</si>
  <si>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</si>
  <si>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</si>
  <si>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</si>
  <si>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</si>
  <si>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</si>
  <si>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</si>
  <si>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</si>
  <si>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</si>
  <si>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</si>
  <si>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</si>
  <si>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</si>
  <si>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</si>
  <si>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</si>
  <si>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</si>
  <si>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</si>
  <si>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</si>
  <si>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</si>
  <si>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</si>
  <si>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</si>
  <si>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</si>
  <si>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</si>
  <si>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</si>
  <si>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</si>
  <si>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</si>
  <si>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</si>
  <si>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</si>
  <si>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</si>
  <si>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</si>
  <si>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</si>
  <si>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</si>
  <si>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</si>
  <si>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</si>
  <si>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</si>
  <si>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</si>
  <si>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</si>
  <si>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</si>
  <si>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</si>
  <si>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</si>
  <si>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</si>
  <si>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</si>
  <si>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</si>
  <si>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</si>
  <si>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</si>
  <si>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</si>
  <si>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</si>
  <si>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</si>
  <si>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</si>
  <si>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</si>
  <si>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</si>
  <si>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</si>
  <si>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</si>
  <si>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</si>
  <si>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</si>
  <si>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</si>
  <si>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</si>
  <si>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</si>
  <si>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</si>
  <si>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</si>
  <si>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</si>
  <si>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</si>
  <si>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</si>
  <si>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</si>
  <si>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</si>
  <si>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</si>
  <si>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</si>
  <si>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</si>
  <si>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</si>
  <si>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</si>
  <si>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</si>
  <si>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</si>
  <si>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</si>
  <si>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</si>
  <si>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</si>
  <si>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</si>
  <si>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</si>
  <si>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</si>
  <si>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</si>
  <si>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</si>
  <si>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</si>
  <si>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</si>
  <si>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</si>
  <si>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</si>
  <si>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</si>
  <si>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</si>
  <si>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</si>
  <si>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</si>
  <si>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</si>
  <si>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</si>
  <si>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</si>
  <si>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</si>
  <si>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</si>
  <si>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</si>
  <si>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</si>
  <si>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</si>
  <si>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</si>
  <si>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</si>
  <si>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</si>
  <si>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</si>
  <si>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</si>
  <si>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</si>
  <si>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</si>
  <si>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</si>
  <si>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</si>
  <si>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</si>
  <si>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</si>
  <si>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</si>
  <si>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</si>
  <si>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</si>
  <si>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</si>
  <si>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</si>
  <si>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</si>
  <si>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</si>
  <si>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</si>
  <si>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</si>
  <si>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</si>
  <si>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</si>
  <si>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</si>
  <si>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</si>
  <si>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</si>
  <si>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</si>
  <si>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</si>
  <si>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</si>
  <si>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</si>
  <si>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</si>
  <si>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</si>
  <si>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</si>
  <si>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</si>
  <si>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</si>
  <si>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</si>
  <si>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</si>
  <si>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</si>
  <si>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</si>
  <si>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</si>
  <si>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</si>
  <si>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</si>
  <si>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</si>
  <si>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</si>
  <si>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</si>
  <si>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</si>
  <si>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</si>
  <si>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</si>
  <si>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</si>
  <si>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</si>
  <si>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</si>
  <si>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</si>
  <si>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</si>
  <si>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</si>
  <si>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</si>
  <si>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</si>
  <si>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</si>
  <si>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</si>
  <si>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</si>
  <si>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</si>
  <si>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</si>
  <si>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</si>
  <si>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</si>
  <si>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</si>
  <si>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</si>
  <si>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</si>
  <si>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</si>
  <si>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</si>
  <si>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</si>
  <si>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</si>
  <si>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</si>
  <si>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</si>
  <si>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</si>
  <si>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</si>
  <si>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</si>
  <si>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</si>
  <si>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</si>
  <si>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</si>
  <si>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</si>
  <si>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</si>
  <si>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</si>
  <si>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</si>
  <si>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</si>
  <si>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</si>
  <si>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</si>
  <si>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</si>
  <si>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</si>
  <si>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</si>
  <si>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</si>
  <si>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</si>
  <si>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</si>
  <si>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</si>
  <si>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</si>
  <si>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</si>
  <si>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</si>
  <si>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</si>
  <si>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</si>
  <si>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</si>
  <si>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</si>
  <si>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</si>
  <si>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</si>
  <si>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</si>
  <si>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</si>
  <si>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</si>
  <si>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</si>
  <si>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</si>
  <si>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</si>
  <si>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</si>
  <si>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</si>
  <si>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</si>
  <si>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</si>
  <si>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</si>
  <si>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</si>
  <si>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</si>
  <si>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</si>
  <si>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</si>
  <si>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</si>
  <si>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</si>
  <si>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</si>
  <si>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</si>
  <si>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</si>
  <si>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</si>
  <si>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</si>
  <si>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</si>
  <si>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</si>
  <si>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</si>
  <si>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</si>
  <si>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</si>
  <si>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</si>
  <si>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</si>
  <si>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</si>
  <si>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</si>
  <si>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</si>
  <si>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</si>
  <si>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</si>
  <si>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</si>
  <si>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</si>
  <si>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</si>
  <si>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</si>
  <si>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</si>
  <si>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</si>
  <si>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</si>
  <si>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</si>
  <si>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</si>
  <si>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</si>
  <si>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</si>
  <si>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</si>
  <si>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</si>
  <si>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</si>
  <si>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</si>
  <si>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</si>
  <si>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</si>
  <si>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</si>
  <si>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</si>
  <si>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</si>
  <si>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</si>
  <si>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</si>
  <si>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</si>
  <si>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</si>
  <si>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</si>
  <si>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</si>
  <si>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</si>
  <si>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</si>
  <si>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</si>
  <si>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</si>
  <si>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</si>
  <si>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</si>
  <si>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</si>
  <si>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</si>
  <si>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</si>
  <si>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</si>
  <si>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</si>
  <si>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</si>
  <si>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</si>
  <si>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</si>
  <si>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</si>
  <si>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</si>
  <si>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</si>
  <si>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</si>
  <si>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</si>
  <si>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</si>
  <si>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</si>
  <si>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</si>
  <si>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</si>
  <si>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</si>
  <si>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</si>
  <si>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</si>
  <si>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</si>
  <si>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</si>
  <si>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</si>
  <si>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</si>
  <si>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</si>
  <si>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</si>
  <si>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</si>
  <si>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</si>
  <si>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</si>
  <si>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</si>
  <si>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</si>
  <si>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</si>
  <si>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</si>
  <si>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</si>
  <si>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</si>
  <si>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</si>
  <si>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</si>
  <si>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</si>
  <si>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</si>
  <si>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</si>
  <si>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</si>
  <si>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</si>
  <si>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</si>
  <si>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</si>
  <si>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</si>
  <si>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</si>
  <si>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</si>
  <si>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</si>
  <si>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</si>
  <si>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</si>
  <si>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</si>
  <si>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</si>
  <si>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</si>
  <si>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</si>
  <si>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</si>
  <si>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</si>
  <si>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</si>
  <si>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</si>
  <si>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</si>
  <si>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</si>
  <si>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</si>
  <si>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</si>
  <si>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</si>
  <si>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</si>
  <si>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</si>
  <si>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</si>
  <si>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</si>
  <si>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</si>
  <si>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</si>
  <si>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</si>
  <si>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</si>
  <si>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</si>
  <si>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</si>
  <si>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</si>
  <si>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</si>
  <si>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</si>
  <si>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</si>
  <si>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</si>
  <si>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</si>
  <si>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</si>
  <si>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</si>
  <si>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</si>
  <si>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</si>
  <si>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</si>
  <si>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</si>
  <si>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</si>
  <si>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</si>
  <si>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</si>
  <si>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</si>
  <si>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</si>
  <si>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</si>
  <si>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</si>
  <si>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</si>
  <si>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</si>
  <si>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</si>
  <si>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</si>
  <si>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</si>
  <si>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</si>
  <si>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</si>
  <si>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</si>
  <si>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</si>
  <si>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</si>
  <si>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</si>
  <si>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</si>
  <si>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</si>
  <si>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</si>
  <si>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</si>
  <si>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</si>
  <si>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</si>
  <si>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</si>
  <si>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</si>
  <si>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</si>
  <si>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</si>
  <si>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</si>
  <si>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</si>
  <si>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</si>
  <si>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</si>
  <si>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</si>
  <si>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</si>
  <si>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</si>
  <si>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</si>
  <si>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</si>
  <si>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</si>
  <si>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</si>
  <si>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</si>
  <si>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</si>
  <si>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</si>
  <si>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</si>
  <si>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</si>
  <si>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</si>
  <si>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</si>
  <si>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</si>
  <si>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</si>
  <si>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</si>
  <si>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</si>
  <si>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</si>
  <si>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</si>
  <si>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</si>
  <si>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</si>
  <si>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</si>
  <si>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</si>
  <si>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</si>
  <si>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</si>
  <si>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</si>
  <si>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</si>
  <si>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</si>
  <si>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</si>
  <si>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</si>
  <si>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</si>
  <si>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</si>
  <si>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</si>
  <si>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</si>
  <si>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</si>
  <si>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</si>
  <si>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</si>
  <si>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</si>
  <si>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</si>
  <si>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</si>
  <si>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</si>
  <si>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</si>
  <si>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</si>
  <si>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</si>
  <si>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</si>
  <si>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</si>
  <si>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</si>
  <si>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</si>
  <si>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</si>
  <si>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</si>
  <si>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</si>
  <si>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</si>
  <si>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</si>
  <si>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</si>
  <si>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</si>
  <si>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</si>
  <si>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</si>
  <si>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</si>
  <si>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</si>
  <si>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</si>
  <si>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</si>
  <si>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</si>
  <si>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</si>
  <si>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</si>
  <si>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</si>
  <si>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</si>
  <si>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</si>
  <si>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</si>
  <si>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</si>
  <si>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</si>
  <si>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</si>
  <si>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</si>
  <si>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</si>
  <si>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</si>
  <si>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</si>
  <si>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</si>
  <si>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</si>
  <si>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</si>
  <si>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</si>
  <si>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</si>
  <si>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</si>
  <si>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</si>
  <si>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</si>
  <si>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</si>
  <si>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</si>
  <si>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</si>
  <si>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</si>
  <si>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</si>
  <si>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</si>
  <si>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</si>
  <si>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</si>
  <si>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</si>
  <si>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</si>
  <si>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</si>
  <si>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</si>
  <si>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</si>
  <si>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</si>
  <si>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</si>
  <si>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</si>
  <si>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</si>
  <si>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</si>
  <si>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</si>
  <si>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</si>
  <si>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</si>
  <si>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</si>
  <si>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</si>
  <si>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</si>
  <si>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</si>
  <si>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</si>
  <si>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</si>
  <si>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</si>
  <si>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</si>
  <si>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</si>
  <si>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</si>
  <si>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</si>
  <si>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</si>
  <si>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</si>
  <si>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</si>
  <si>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</si>
  <si>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</si>
  <si>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</si>
  <si>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</si>
  <si>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</si>
  <si>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</si>
  <si>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</si>
  <si>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</si>
  <si>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</si>
  <si>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</si>
  <si>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</si>
  <si>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</si>
  <si>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</si>
  <si>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</si>
  <si>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</si>
  <si>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</si>
  <si>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</si>
  <si>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</si>
  <si>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</si>
  <si>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</si>
  <si>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</si>
  <si>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</si>
  <si>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</si>
  <si>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</si>
  <si>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</si>
  <si>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</si>
  <si>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</si>
  <si>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</si>
  <si>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</si>
  <si>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</si>
  <si>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</si>
  <si>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</si>
  <si>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</si>
  <si>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</si>
  <si>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</si>
  <si>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</si>
  <si>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</si>
  <si>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</si>
  <si>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</si>
  <si>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</si>
  <si>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</si>
  <si>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</si>
  <si>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</si>
  <si>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</si>
  <si>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</si>
  <si>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</si>
  <si>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</si>
  <si>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</si>
  <si>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</si>
  <si>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</si>
  <si>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</si>
  <si>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</si>
  <si>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</si>
  <si>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</si>
  <si>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</si>
  <si>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</si>
  <si>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</si>
  <si>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</si>
  <si>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</si>
  <si>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</si>
  <si>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</si>
  <si>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</si>
  <si>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</si>
  <si>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</si>
  <si>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</si>
  <si>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</si>
  <si>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</si>
  <si>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</si>
  <si>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</si>
  <si>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</si>
  <si>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</si>
  <si>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</si>
  <si>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</si>
  <si>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</si>
  <si>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</si>
  <si>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</si>
  <si>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</si>
  <si>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</si>
  <si>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</si>
  <si>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</si>
  <si>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</si>
  <si>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</si>
  <si>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</si>
  <si>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</si>
  <si>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</si>
  <si>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</si>
  <si>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</si>
  <si>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</si>
  <si>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</si>
  <si>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</si>
  <si>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</si>
  <si>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</si>
  <si>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</si>
  <si>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</si>
  <si>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</si>
  <si>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</si>
  <si>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</si>
  <si>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</si>
  <si>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</si>
  <si>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</si>
  <si>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</si>
  <si>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</si>
  <si>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</si>
  <si>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</si>
  <si>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</si>
  <si>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</si>
  <si>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</si>
  <si>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</si>
  <si>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</si>
  <si>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</si>
  <si>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</si>
  <si>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</si>
  <si>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</si>
  <si>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</si>
  <si>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</si>
  <si>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</si>
  <si>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</si>
  <si>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</si>
  <si>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4°</t>
  </si>
  <si>
    <t>3°</t>
  </si>
  <si>
    <t>SAMENVATTING DISTRICTFINALES DRIEBAND M.B.</t>
  </si>
  <si>
    <t>09 &amp; 10/03/2024</t>
  </si>
  <si>
    <t xml:space="preserve">UITSLAG DISTRICTFINALE: 5° DRIEBAND M.B. </t>
  </si>
  <si>
    <t xml:space="preserve">UITSLAG DISTRICTFINALE: 4° DRIEBAND M.B. </t>
  </si>
  <si>
    <t xml:space="preserve">UITSLAG DISTRICTFINALE: 3° DRIEBAND M.B. </t>
  </si>
  <si>
    <t xml:space="preserve">UITSLAG DISTRICTFINALE: 2° DRIEBAND M.B. </t>
  </si>
  <si>
    <t>2°</t>
  </si>
  <si>
    <t>1°</t>
  </si>
  <si>
    <t>Zuid-West-Vlaanderen</t>
  </si>
  <si>
    <t>ZUID-WEST-VLAANDEREN</t>
  </si>
  <si>
    <t xml:space="preserve">UITSLAG DISTRICTSFINALE: 1° DRIEBAND M.B. </t>
  </si>
  <si>
    <t>K. DE GILDE HOGER OP</t>
  </si>
  <si>
    <t>ZATERDAG 30/03/2024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</si>
</sst>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zoomScale="70" zoomScaleNormal="70" workbookViewId="0">
      <pane ySplit="14" topLeftCell="A15" activePane="bottomLeft" state="frozen"/>
      <selection activeCell="B6" sqref="B6:J6"/>
      <selection pane="bottomLeft" activeCell="B15" sqref="B1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1107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1106</v>
      </c>
      <c r="D13" s="115">
        <v>2.84</v>
      </c>
      <c r="E13" s="115"/>
      <c r="F13" s="43">
        <v>15</v>
      </c>
      <c r="G13" s="41"/>
      <c r="H13" s="89">
        <v>0.27500000000000002</v>
      </c>
      <c r="I13" s="89">
        <v>0.33500000000000002</v>
      </c>
      <c r="J13" s="90">
        <v>0.40500000000000003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zoomScale="70" zoomScaleNormal="70" workbookViewId="0">
      <pane ySplit="14" topLeftCell="A15" activePane="bottomLeft" state="frozen"/>
      <selection pane="bottomLeft" activeCell="B15" sqref="B1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1108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1106</v>
      </c>
      <c r="D13" s="115">
        <v>2.84</v>
      </c>
      <c r="E13" s="115"/>
      <c r="F13" s="43">
        <v>18</v>
      </c>
      <c r="G13" s="41"/>
      <c r="H13" s="89">
        <v>0.33500000000000002</v>
      </c>
      <c r="I13" s="89">
        <v>0.40500000000000003</v>
      </c>
      <c r="J13" s="90">
        <v>0.495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1109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1106</v>
      </c>
      <c r="D13" s="115">
        <v>2.84</v>
      </c>
      <c r="E13" s="115"/>
      <c r="F13" s="43">
        <v>22</v>
      </c>
      <c r="G13" s="41"/>
      <c r="H13" s="89">
        <v>0.40500000000000003</v>
      </c>
      <c r="I13" s="89">
        <v>0.495</v>
      </c>
      <c r="J13" s="90">
        <v>0.61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1110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1106</v>
      </c>
      <c r="D13" s="115">
        <v>2.84</v>
      </c>
      <c r="E13" s="115"/>
      <c r="F13" s="43">
        <v>27</v>
      </c>
      <c r="G13" s="41"/>
      <c r="H13" s="89">
        <v>0.495</v>
      </c>
      <c r="I13" s="89">
        <v>0.61</v>
      </c>
      <c r="J13" s="90">
        <v>0.76500000000000001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tabSelected="1" zoomScale="70" zoomScaleNormal="70" workbookViewId="0">
      <pane ySplit="14" topLeftCell="A26" activePane="bottomLeft" state="frozen"/>
      <selection pane="bottomLeft" activeCell="J23" sqref="J23:J27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1114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1115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1117</v>
      </c>
      <c r="D13" s="115">
        <v>2.84</v>
      </c>
      <c r="E13" s="115"/>
      <c r="F13" s="43">
        <v>34</v>
      </c>
      <c r="G13" s="41"/>
      <c r="H13" s="89">
        <v>0.61</v>
      </c>
      <c r="I13" s="89">
        <v>0.76500000000000001</v>
      </c>
      <c r="J13" s="90">
        <v>0.95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5746</v>
      </c>
      <c r="C15" s="29" t="str">
        <f>IF($B15="","(Naam Speler)",VLOOKUP($B15,LEDEN!$B:$G,5,FALSE))</f>
        <v>NICHELSON Pascal</v>
      </c>
      <c r="D15" s="28" t="str">
        <f>IF($B15="","(Club)",VLOOKUP($B15,LEDEN!$B:$G,3,FALSE))</f>
        <v>K.GHOK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/>
      </c>
    </row>
    <row r="16" spans="1:13" ht="22.5" customHeight="1" thickTop="1" x14ac:dyDescent="0.25">
      <c r="B16" s="22">
        <v>4765</v>
      </c>
      <c r="C16" s="21" t="str">
        <f>IF($B16="","",VLOOKUP($B16,LEDEN!$B:$G,5,FALSE))</f>
        <v>DEBAES Peter</v>
      </c>
      <c r="D16" s="20" t="str">
        <f>IF($H16="","",IF($H16&lt;$H$13,"OG",IF($H16&gt;=$J$13,"D.PR",IF($H16&gt;=$I$13,"PROM","MG"))))</f>
        <v>OG</v>
      </c>
      <c r="E16" s="19">
        <v>0</v>
      </c>
      <c r="F16" s="18">
        <v>20</v>
      </c>
      <c r="G16" s="18">
        <v>37</v>
      </c>
      <c r="H16" s="91">
        <f>IF(G16="","",ROUNDDOWN(F16/G16,3))</f>
        <v>0.54</v>
      </c>
      <c r="I16" s="18">
        <v>3</v>
      </c>
      <c r="J16" s="116">
        <v>3</v>
      </c>
    </row>
    <row r="17" spans="2:12" ht="22.5" customHeight="1" x14ac:dyDescent="0.25">
      <c r="B17" s="17">
        <v>8001</v>
      </c>
      <c r="C17" s="16" t="str">
        <f>IF($B17="","",VLOOKUP($B17,LEDEN!$B:$G,5,FALSE))</f>
        <v>NICHELSON Didier</v>
      </c>
      <c r="D17" s="15" t="str">
        <f t="shared" ref="D17:D19" si="0">IF($H17="","",IF($H17&lt;$H$13,"OG",IF($H17&gt;=$J$13,"D.PR",IF($H17&gt;=$I$13,"PROM","MG"))))</f>
        <v>MG</v>
      </c>
      <c r="E17" s="14">
        <v>1</v>
      </c>
      <c r="F17" s="13">
        <v>34</v>
      </c>
      <c r="G17" s="13">
        <v>50</v>
      </c>
      <c r="H17" s="92">
        <f>IF(G17="","",ROUNDDOWN(F17/G17,3))</f>
        <v>0.68</v>
      </c>
      <c r="I17" s="13">
        <v>5</v>
      </c>
      <c r="J17" s="117"/>
    </row>
    <row r="18" spans="2:12" ht="22.5" customHeight="1" x14ac:dyDescent="0.25">
      <c r="B18" s="17">
        <v>9078</v>
      </c>
      <c r="C18" s="16" t="str">
        <f>IF($B18="","",VLOOKUP($B18,LEDEN!$B:$G,5,FALSE))</f>
        <v>BEKAERT Bernhard</v>
      </c>
      <c r="D18" s="15" t="str">
        <f t="shared" si="0"/>
        <v>PROM</v>
      </c>
      <c r="E18" s="14">
        <v>2</v>
      </c>
      <c r="F18" s="13">
        <v>34</v>
      </c>
      <c r="G18" s="13">
        <v>37</v>
      </c>
      <c r="H18" s="92">
        <f>IF(G18="","",ROUNDDOWN(F18/G18,3))</f>
        <v>0.91800000000000004</v>
      </c>
      <c r="I18" s="13">
        <v>3</v>
      </c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>MG</v>
      </c>
      <c r="E20" s="6">
        <f>SUM(E16:E19)</f>
        <v>3</v>
      </c>
      <c r="F20" s="5">
        <f>SUM(F16:F19)</f>
        <v>88</v>
      </c>
      <c r="G20" s="5">
        <f>SUM(G16:G19)</f>
        <v>124</v>
      </c>
      <c r="H20" s="94">
        <f>IF(G20=0,0,ROUNDDOWN(F20/G20,3))</f>
        <v>0.70899999999999996</v>
      </c>
      <c r="I20" s="44">
        <f>MAX(I16:I19)</f>
        <v>5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9078</v>
      </c>
      <c r="C22" s="29" t="str">
        <f>IF($B22="","(Naam Speler)",VLOOKUP($B22,LEDEN!$B:$G,5,FALSE))</f>
        <v>BEKAERT Bernhard</v>
      </c>
      <c r="D22" s="28" t="str">
        <f>IF($B22="","(Club)",VLOOKUP($B22,LEDEN!$B:$G,3,FALSE))</f>
        <v>KKBC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8001</v>
      </c>
      <c r="C23" s="21" t="str">
        <f>IF($B23="","",VLOOKUP($B23,LEDEN!$B:$G,5,FALSE))</f>
        <v>NICHELSON Didier</v>
      </c>
      <c r="D23" s="20" t="str">
        <f>IF($H23="","",IF($H23&lt;$H$13,"OG",IF($H23&gt;=$J$13,"D.PR",IF($H23&gt;=$I$13,"PROM","MG"))))</f>
        <v>OG</v>
      </c>
      <c r="E23" s="19">
        <v>0</v>
      </c>
      <c r="F23" s="18">
        <v>24</v>
      </c>
      <c r="G23" s="18">
        <v>42</v>
      </c>
      <c r="H23" s="91">
        <f>IF(G23="","",ROUNDDOWN(F23/G23,3))</f>
        <v>0.57099999999999995</v>
      </c>
      <c r="I23" s="18">
        <v>5</v>
      </c>
      <c r="J23" s="116">
        <v>4</v>
      </c>
    </row>
    <row r="24" spans="2:12" ht="22.5" customHeight="1" x14ac:dyDescent="0.25">
      <c r="B24" s="17">
        <v>4765</v>
      </c>
      <c r="C24" s="16" t="str">
        <f>IF($B24="","",VLOOKUP($B24,LEDEN!$B:$G,5,FALSE))</f>
        <v>DEBAES Peter</v>
      </c>
      <c r="D24" s="15" t="str">
        <f t="shared" ref="D24:D26" si="1">IF($H24="","",IF($H24&lt;$H$13,"OG",IF($H24&gt;=$J$13,"D.PR",IF($H24&gt;=$I$13,"PROM","MG"))))</f>
        <v>OG</v>
      </c>
      <c r="E24" s="14">
        <v>0</v>
      </c>
      <c r="F24" s="13">
        <v>16</v>
      </c>
      <c r="G24" s="13">
        <v>31</v>
      </c>
      <c r="H24" s="92">
        <f>IF(G24="","",ROUNDDOWN(F24/G24,3))</f>
        <v>0.51600000000000001</v>
      </c>
      <c r="I24" s="13">
        <v>3</v>
      </c>
      <c r="J24" s="117"/>
    </row>
    <row r="25" spans="2:12" ht="22.5" customHeight="1" x14ac:dyDescent="0.25">
      <c r="B25" s="17">
        <v>5746</v>
      </c>
      <c r="C25" s="16" t="str">
        <f>IF($B25="","",VLOOKUP($B25,LEDEN!$B:$G,5,FALSE))</f>
        <v>NICHELSON Pascal</v>
      </c>
      <c r="D25" s="15" t="str">
        <f t="shared" si="1"/>
        <v>OG</v>
      </c>
      <c r="E25" s="14">
        <v>0</v>
      </c>
      <c r="F25" s="13">
        <v>20</v>
      </c>
      <c r="G25" s="13">
        <v>37</v>
      </c>
      <c r="H25" s="92">
        <f>IF(G25="","",ROUNDDOWN(F25/G25,3))</f>
        <v>0.54</v>
      </c>
      <c r="I25" s="13">
        <v>3</v>
      </c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>OG</v>
      </c>
      <c r="E27" s="6">
        <f>SUM(E23:E26)</f>
        <v>0</v>
      </c>
      <c r="F27" s="5">
        <f>SUM(F23:F26)</f>
        <v>60</v>
      </c>
      <c r="G27" s="5">
        <f>SUM(G23:G26)</f>
        <v>110</v>
      </c>
      <c r="H27" s="94">
        <f>IF(G27=0,0,ROUNDDOWN(F27/G27,3))</f>
        <v>0.54500000000000004</v>
      </c>
      <c r="I27" s="44">
        <f>MAX(I23:I26)</f>
        <v>5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8001</v>
      </c>
      <c r="C29" s="29" t="str">
        <f>IF($B29="","(Naam Speler)",VLOOKUP($B29,LEDEN!$B:$G,5,FALSE))</f>
        <v>NICHELSON Didier</v>
      </c>
      <c r="D29" s="28" t="str">
        <f>IF($B29="","(Club)",VLOOKUP($B29,LEDEN!$B:$G,3,FALSE))</f>
        <v>KKBC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/>
      </c>
    </row>
    <row r="30" spans="2:12" ht="22.5" customHeight="1" thickTop="1" x14ac:dyDescent="0.25">
      <c r="B30" s="22">
        <v>9078</v>
      </c>
      <c r="C30" s="21" t="str">
        <f>IF($B30="","",VLOOKUP($B30,LEDEN!$B:$G,5,FALSE))</f>
        <v>BEKAERT Bernhard</v>
      </c>
      <c r="D30" s="20" t="str">
        <f>IF($H30="","",IF($H30&lt;$H$13,"OG",IF($H30&gt;=$J$13,"D.PR",IF($H30&gt;=$I$13,"PROM","MG"))))</f>
        <v>PROM</v>
      </c>
      <c r="E30" s="19">
        <v>2</v>
      </c>
      <c r="F30" s="18">
        <v>34</v>
      </c>
      <c r="G30" s="18">
        <v>42</v>
      </c>
      <c r="H30" s="91">
        <f>IF(G30="","",ROUNDDOWN(F30/G30,3))</f>
        <v>0.80900000000000005</v>
      </c>
      <c r="I30" s="18">
        <v>4</v>
      </c>
      <c r="J30" s="116">
        <v>2</v>
      </c>
    </row>
    <row r="31" spans="2:12" ht="22.5" customHeight="1" x14ac:dyDescent="0.25">
      <c r="B31" s="17">
        <v>5746</v>
      </c>
      <c r="C31" s="16" t="str">
        <f>IF($B31="","",VLOOKUP($B31,LEDEN!$B:$G,5,FALSE))</f>
        <v>NICHELSON Pascal</v>
      </c>
      <c r="D31" s="15" t="str">
        <f t="shared" ref="D31:D33" si="2">IF($H31="","",IF($H31&lt;$H$13,"OG",IF($H31&gt;=$J$13,"D.PR",IF($H31&gt;=$I$13,"PROM","MG"))))</f>
        <v>MG</v>
      </c>
      <c r="E31" s="14">
        <v>1</v>
      </c>
      <c r="F31" s="13">
        <v>34</v>
      </c>
      <c r="G31" s="13">
        <v>50</v>
      </c>
      <c r="H31" s="92">
        <f>IF(G31="","",ROUNDDOWN(F31/G31,3))</f>
        <v>0.68</v>
      </c>
      <c r="I31" s="13">
        <v>3</v>
      </c>
      <c r="J31" s="117"/>
    </row>
    <row r="32" spans="2:12" ht="22.5" customHeight="1" x14ac:dyDescent="0.25">
      <c r="B32" s="17">
        <v>4765</v>
      </c>
      <c r="C32" s="16" t="str">
        <f>IF($B32="","",VLOOKUP($B32,LEDEN!$B:$G,5,FALSE))</f>
        <v>DEBAES Peter</v>
      </c>
      <c r="D32" s="15" t="str">
        <f t="shared" si="2"/>
        <v>MG</v>
      </c>
      <c r="E32" s="14">
        <v>0</v>
      </c>
      <c r="F32" s="13">
        <v>28</v>
      </c>
      <c r="G32" s="13">
        <v>42</v>
      </c>
      <c r="H32" s="92">
        <f>IF(G32="","",ROUNDDOWN(F32/G32,3))</f>
        <v>0.66600000000000004</v>
      </c>
      <c r="I32" s="13">
        <v>4</v>
      </c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>MG</v>
      </c>
      <c r="E34" s="6">
        <f>SUM(E30:E33)</f>
        <v>3</v>
      </c>
      <c r="F34" s="5">
        <f>SUM(F30:F33)</f>
        <v>96</v>
      </c>
      <c r="G34" s="5">
        <f>SUM(G30:G33)</f>
        <v>134</v>
      </c>
      <c r="H34" s="94">
        <f>IF(G34=0,0,ROUNDDOWN(F34/G34,3))</f>
        <v>0.71599999999999997</v>
      </c>
      <c r="I34" s="44">
        <f>MAX(I30:I33)</f>
        <v>4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4765</v>
      </c>
      <c r="C36" s="29" t="str">
        <f>IF($B36="","(Naam Speler)",VLOOKUP($B36,LEDEN!$B:$G,5,FALSE))</f>
        <v>DEBAES Peter</v>
      </c>
      <c r="D36" s="28" t="str">
        <f>IF($B36="","(Club)",VLOOKUP($B36,LEDEN!$B:$G,3,FALSE))</f>
        <v>K.DOS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5746</v>
      </c>
      <c r="C37" s="21" t="str">
        <f>IF($B37="","",VLOOKUP($B37,LEDEN!$B:$G,5,FALSE))</f>
        <v>NICHELSON Pascal</v>
      </c>
      <c r="D37" s="20" t="str">
        <f>IF($H37="","",IF($H37&lt;$H$13,"OG",IF($H37&gt;=$J$13,"D.PR",IF($H37&gt;=$I$13,"PROM","MG"))))</f>
        <v>PROM</v>
      </c>
      <c r="E37" s="19">
        <v>2</v>
      </c>
      <c r="F37" s="18">
        <v>34</v>
      </c>
      <c r="G37" s="18">
        <v>37</v>
      </c>
      <c r="H37" s="91">
        <f>IF(G37="","",ROUNDDOWN(F37/G37,3))</f>
        <v>0.91800000000000004</v>
      </c>
      <c r="I37" s="18">
        <v>9</v>
      </c>
      <c r="J37" s="116">
        <v>1</v>
      </c>
    </row>
    <row r="38" spans="2:12" ht="22.5" customHeight="1" x14ac:dyDescent="0.25">
      <c r="B38" s="17">
        <v>9078</v>
      </c>
      <c r="C38" s="16" t="str">
        <f>IF($B38="","",VLOOKUP($B38,LEDEN!$B:$G,5,FALSE))</f>
        <v>BEKAERT Bernhard</v>
      </c>
      <c r="D38" s="15" t="str">
        <f t="shared" ref="D38:D40" si="3">IF($H38="","",IF($H38&lt;$H$13,"OG",IF($H38&gt;=$J$13,"D.PR",IF($H38&gt;=$I$13,"PROM","MG"))))</f>
        <v>D.PR</v>
      </c>
      <c r="E38" s="14">
        <v>2</v>
      </c>
      <c r="F38" s="13">
        <v>34</v>
      </c>
      <c r="G38" s="13">
        <v>31</v>
      </c>
      <c r="H38" s="92">
        <f>IF(G38="","",ROUNDDOWN(F38/G38,3))</f>
        <v>1.0960000000000001</v>
      </c>
      <c r="I38" s="13">
        <v>5</v>
      </c>
      <c r="J38" s="117"/>
    </row>
    <row r="39" spans="2:12" ht="22.5" customHeight="1" x14ac:dyDescent="0.25">
      <c r="B39" s="17">
        <v>8001</v>
      </c>
      <c r="C39" s="16" t="str">
        <f>IF($B39="","",VLOOKUP($B39,LEDEN!$B:$G,5,FALSE))</f>
        <v>NICHELSON Didier</v>
      </c>
      <c r="D39" s="15" t="str">
        <f t="shared" si="3"/>
        <v>PROM</v>
      </c>
      <c r="E39" s="14">
        <v>2</v>
      </c>
      <c r="F39" s="13">
        <v>34</v>
      </c>
      <c r="G39" s="13">
        <v>42</v>
      </c>
      <c r="H39" s="92">
        <f>IF(G39="","",ROUNDDOWN(F39/G39,3))</f>
        <v>0.80900000000000005</v>
      </c>
      <c r="I39" s="13">
        <v>6</v>
      </c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>PROM</v>
      </c>
      <c r="E41" s="6">
        <f>SUM(E37:E40)</f>
        <v>6</v>
      </c>
      <c r="F41" s="5">
        <f>SUM(F37:F40)</f>
        <v>102</v>
      </c>
      <c r="G41" s="5">
        <f>SUM(G37:G40)</f>
        <v>110</v>
      </c>
      <c r="H41" s="94">
        <f>IF(G41=0,0,ROUNDDOWN(F41/G41,3))</f>
        <v>0.92700000000000005</v>
      </c>
      <c r="I41" s="44">
        <f>MAX(I37:I40)</f>
        <v>9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1113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1105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/>
      </c>
      <c r="D15" s="59" t="str">
        <f>IF(F15="….","",IF(VLOOKUP($F15,LEDEN!$B:$G,6,FALSE)=0,"",VLOOKUP($F15,LEDEN!$B:$G,6,FALSE)))</f>
        <v/>
      </c>
      <c r="E15" s="59" t="str">
        <f>IF(F15="….","",VLOOKUP($F15,LEDEN!$B:$G,3,FALSE))</f>
        <v/>
      </c>
      <c r="F15" s="57" t="str">
        <f>IF('DF 5°'!B$15="","….",'DF 5°'!B$15)</f>
        <v>….</v>
      </c>
      <c r="H15" s="57">
        <f>IF($F15="….",0,'DF 5°'!E$20)</f>
        <v>0</v>
      </c>
      <c r="I15" s="57">
        <f>IF($F15="….",0,'DF 5°'!F$20)</f>
        <v>0</v>
      </c>
      <c r="J15" s="57">
        <f>IF($F15="….",0,'DF 5°'!G$20)</f>
        <v>0</v>
      </c>
      <c r="K15" s="95">
        <f>IF(J15=0,0,ROUNDDOWN(I15/J15,3))</f>
        <v>0</v>
      </c>
      <c r="L15" s="57">
        <f>IF($F15="….",0,'DF 5°'!I$20)</f>
        <v>0</v>
      </c>
      <c r="M15" s="59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57">
        <v>2</v>
      </c>
      <c r="C16" s="58" t="str">
        <f>IF(F16="….","",VLOOKUP($F16,LEDEN!$B:$G,5,FALSE))</f>
        <v/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/>
      </c>
      <c r="F16" s="57" t="str">
        <f>IF('DF 5°'!B$22="","….",'DF 5°'!B$22)</f>
        <v>….</v>
      </c>
      <c r="H16" s="57">
        <f>IF($F16="….",0,'DF 5°'!E$27)</f>
        <v>0</v>
      </c>
      <c r="I16" s="57">
        <f>IF($F16="….",0,'DF 5°'!F$27)</f>
        <v>0</v>
      </c>
      <c r="J16" s="57">
        <f>IF($F16="….",0,'DF 5°'!G$27)</f>
        <v>0</v>
      </c>
      <c r="K16" s="95">
        <f t="shared" ref="K16:K20" si="0">IF(J16=0,0,ROUNDDOWN(I16/J16,3))</f>
        <v>0</v>
      </c>
      <c r="L16" s="57">
        <f>IF($F16="….",0,'DF 5°'!I$27)</f>
        <v>0</v>
      </c>
      <c r="M16" s="59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57">
        <v>3</v>
      </c>
      <c r="C17" s="58" t="str">
        <f>IF(F17="….","",VLOOKUP($F17,LEDEN!$B:$G,5,FALSE))</f>
        <v/>
      </c>
      <c r="D17" s="59" t="str">
        <f>IF(F17="….","",IF(VLOOKUP($F17,LEDEN!$B:$G,6,FALSE)=0,"",VLOOKUP($F17,LEDEN!$B:$G,6,FALSE)))</f>
        <v/>
      </c>
      <c r="E17" s="59" t="str">
        <f>IF(F17="….","",VLOOKUP($F17,LEDEN!$B:$G,3,FALSE))</f>
        <v/>
      </c>
      <c r="F17" s="57" t="str">
        <f>IF('DF 5°'!B$29="","….",'DF 5°'!B$29)</f>
        <v>….</v>
      </c>
      <c r="H17" s="57">
        <f>IF($F17="….",0,'DF 5°'!E$34)</f>
        <v>0</v>
      </c>
      <c r="I17" s="57">
        <f>IF($F17="….",0,'DF 5°'!F$34)</f>
        <v>0</v>
      </c>
      <c r="J17" s="57">
        <f>IF($F17="….",0,'DF 5°'!G$34)</f>
        <v>0</v>
      </c>
      <c r="K17" s="95">
        <f t="shared" si="0"/>
        <v>0</v>
      </c>
      <c r="L17" s="57">
        <f>IF($F17="….",0,'DF 5°'!I$34)</f>
        <v>0</v>
      </c>
      <c r="M17" s="59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57">
        <v>4</v>
      </c>
      <c r="C18" s="58" t="str">
        <f>IF(F18="….","",VLOOKUP($F18,LEDEN!$B:$G,5,FALSE))</f>
        <v/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/>
      </c>
      <c r="F18" s="57" t="str">
        <f>IF('DF 5°'!B$36="","….",'DF 5°'!B$36)</f>
        <v>….</v>
      </c>
      <c r="H18" s="57">
        <f>IF($F18="….",0,'DF 5°'!E$41)</f>
        <v>0</v>
      </c>
      <c r="I18" s="57">
        <f>IF($F18="….",0,'DF 5°'!F$41)</f>
        <v>0</v>
      </c>
      <c r="J18" s="57">
        <f>IF($F18="….",0,'DF 5°'!G$41)</f>
        <v>0</v>
      </c>
      <c r="K18" s="95">
        <f t="shared" si="0"/>
        <v>0</v>
      </c>
      <c r="L18" s="57">
        <f>IF($F18="….",0,'DF 5°'!I$41)</f>
        <v>0</v>
      </c>
      <c r="M18" s="59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1103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/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/>
      </c>
      <c r="F22" s="57" t="str">
        <f>IF('DF 4°'!B$15="","….",'DF 4°'!B$15)</f>
        <v>….</v>
      </c>
      <c r="H22" s="57">
        <f>IF($F22="….",0,'DF 4°'!E$20)</f>
        <v>0</v>
      </c>
      <c r="I22" s="57">
        <f>IF($F22="….",0,'DF 4°'!F$20)</f>
        <v>0</v>
      </c>
      <c r="J22" s="57">
        <f>IF($F22="….",0,'DF 4°'!G$20)</f>
        <v>0</v>
      </c>
      <c r="K22" s="95">
        <f t="shared" ref="K22:K27" si="1">IF(J22=0,0,ROUNDDOWN(I22/J22,3))</f>
        <v>0</v>
      </c>
      <c r="L22" s="57">
        <f>IF($F22="….",0,'DF 4°'!I$20)</f>
        <v>0</v>
      </c>
      <c r="M22" s="59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57">
        <v>2</v>
      </c>
      <c r="C23" s="58" t="str">
        <f>IF(F23="….","",VLOOKUP($F23,LEDEN!$B:$G,5,FALSE))</f>
        <v/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/>
      </c>
      <c r="F23" s="57" t="str">
        <f>IF('DF 4°'!B$22="","….",'DF 4°'!B$22)</f>
        <v>….</v>
      </c>
      <c r="H23" s="57">
        <f>IF($F23="….",0,'DF 4°'!E$27)</f>
        <v>0</v>
      </c>
      <c r="I23" s="57">
        <f>IF($F23="….",0,'DF 4°'!F$27)</f>
        <v>0</v>
      </c>
      <c r="J23" s="57">
        <f>IF($F23="….",0,'DF 4°'!G$27)</f>
        <v>0</v>
      </c>
      <c r="K23" s="95">
        <f t="shared" si="1"/>
        <v>0</v>
      </c>
      <c r="L23" s="57">
        <f>IF($F23="….",0,'DF 4°'!I$27)</f>
        <v>0</v>
      </c>
      <c r="M23" s="59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57">
        <v>3</v>
      </c>
      <c r="C24" s="58" t="str">
        <f>IF(F24="….","",VLOOKUP($F24,LEDEN!$B:$G,5,FALSE))</f>
        <v/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/>
      </c>
      <c r="F24" s="57" t="str">
        <f>IF('DF 4°'!B$29="","….",'DF 4°'!B$29)</f>
        <v>….</v>
      </c>
      <c r="H24" s="57">
        <f>IF($F24="….",0,'DF 4°'!E$34)</f>
        <v>0</v>
      </c>
      <c r="I24" s="57">
        <f>IF($F24="….",0,'DF 4°'!F$34)</f>
        <v>0</v>
      </c>
      <c r="J24" s="57">
        <f>IF($F24="….",0,'DF 4°'!G$34)</f>
        <v>0</v>
      </c>
      <c r="K24" s="95">
        <f t="shared" si="1"/>
        <v>0</v>
      </c>
      <c r="L24" s="57">
        <f>IF($F24="….",0,'DF 4°'!I$34)</f>
        <v>0</v>
      </c>
      <c r="M24" s="59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57">
        <v>4</v>
      </c>
      <c r="C25" s="58" t="str">
        <f>IF(F25="….","",VLOOKUP($F25,LEDEN!$B:$G,5,FALSE))</f>
        <v/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/>
      </c>
      <c r="F25" s="57" t="str">
        <f>IF('DF 4°'!B$36="","….",'DF 4°'!B$36)</f>
        <v>….</v>
      </c>
      <c r="H25" s="57">
        <f>IF($F25="….",0,'DF 4°'!E$41)</f>
        <v>0</v>
      </c>
      <c r="I25" s="57">
        <f>IF($F25="….",0,'DF 4°'!F$41)</f>
        <v>0</v>
      </c>
      <c r="J25" s="57">
        <f>IF($F25="….",0,'DF 4°'!G$41)</f>
        <v>0</v>
      </c>
      <c r="K25" s="95">
        <f t="shared" si="1"/>
        <v>0</v>
      </c>
      <c r="L25" s="57">
        <f>IF($F25="….",0,'DF 4°'!I$41)</f>
        <v>0</v>
      </c>
      <c r="M25" s="59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1104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/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/>
      </c>
      <c r="F29" s="57" t="str">
        <f>IF('DF 3°'!B$15="","….",'DF 3°'!B$15)</f>
        <v>….</v>
      </c>
      <c r="H29" s="57">
        <f>IF($F29="….",0,'DF 3°'!E$20)</f>
        <v>0</v>
      </c>
      <c r="I29" s="57">
        <f>IF($F29="….",0,'DF 3°'!F$20)</f>
        <v>0</v>
      </c>
      <c r="J29" s="57">
        <f>IF($F29="….",0,'DF 3°'!G$20)</f>
        <v>0</v>
      </c>
      <c r="K29" s="95">
        <f t="shared" ref="K29:K33" si="2">IF(J29=0,0,ROUNDDOWN(I29/J29,3))</f>
        <v>0</v>
      </c>
      <c r="L29" s="57">
        <f>IF($F29="….",0,'DF 3°'!I$20)</f>
        <v>0</v>
      </c>
      <c r="M29" s="59" t="str">
        <f>IF($K29=0,"/",IF($K29&lt;'DF 3°'!$H$13,"OG",IF($K29&gt;='DF 3°'!$J$13,"D.PR",IF($K29&gt;='DF 3°'!$I$13,"PROM","MG"))))</f>
        <v>/</v>
      </c>
    </row>
    <row r="30" spans="2:13" ht="13.2" customHeight="1" x14ac:dyDescent="0.25">
      <c r="B30" s="57">
        <v>2</v>
      </c>
      <c r="C30" s="58" t="str">
        <f>IF(F30="….","",VLOOKUP($F30,LEDEN!$B:$G,5,FALSE))</f>
        <v/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/>
      </c>
      <c r="F30" s="57" t="str">
        <f>IF('DF 3°'!B$22="","….",'DF 3°'!B$22)</f>
        <v>….</v>
      </c>
      <c r="H30" s="57">
        <f>IF($F30="….",0,'DF 3°'!E$27)</f>
        <v>0</v>
      </c>
      <c r="I30" s="57">
        <f>IF($F30="….",0,'DF 3°'!F$27)</f>
        <v>0</v>
      </c>
      <c r="J30" s="57">
        <f>IF($F30="….",0,'DF 3°'!G$27)</f>
        <v>0</v>
      </c>
      <c r="K30" s="95">
        <f t="shared" si="2"/>
        <v>0</v>
      </c>
      <c r="L30" s="57">
        <f>IF($F30="….",0,'DF 3°'!I$27)</f>
        <v>0</v>
      </c>
      <c r="M30" s="59" t="str">
        <f>IF($K30=0,"/",IF($K30&lt;'DF 3°'!$H$13,"OG",IF($K30&gt;='DF 3°'!$J$13,"D.PR",IF($K30&gt;='DF 3°'!$I$13,"PROM","MG"))))</f>
        <v>/</v>
      </c>
    </row>
    <row r="31" spans="2:13" ht="13.2" customHeight="1" x14ac:dyDescent="0.25">
      <c r="B31" s="57">
        <v>3</v>
      </c>
      <c r="C31" s="58" t="str">
        <f>IF(F31="….","",VLOOKUP($F31,LEDEN!$B:$G,5,FALSE))</f>
        <v/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/>
      </c>
      <c r="F31" s="57" t="str">
        <f>IF('DF 3°'!B$29="","….",'DF 3°'!B$29)</f>
        <v>….</v>
      </c>
      <c r="H31" s="57">
        <f>IF($F31="….",0,'DF 3°'!E$34)</f>
        <v>0</v>
      </c>
      <c r="I31" s="57">
        <f>IF($F31="….",0,'DF 3°'!F$34)</f>
        <v>0</v>
      </c>
      <c r="J31" s="57">
        <f>IF($F31="….",0,'DF 3°'!G$34)</f>
        <v>0</v>
      </c>
      <c r="K31" s="95">
        <f t="shared" si="2"/>
        <v>0</v>
      </c>
      <c r="L31" s="57">
        <f>IF($F31="….",0,'DF 3°'!I$34)</f>
        <v>0</v>
      </c>
      <c r="M31" s="59" t="str">
        <f>IF($K31=0,"/",IF($K31&lt;'DF 3°'!$H$13,"OG",IF($K31&gt;='DF 3°'!$J$13,"D.PR",IF($K31&gt;='DF 3°'!$I$13,"PROM","MG"))))</f>
        <v>/</v>
      </c>
    </row>
    <row r="32" spans="2:13" ht="13.2" customHeight="1" x14ac:dyDescent="0.25">
      <c r="B32" s="57">
        <v>4</v>
      </c>
      <c r="C32" s="58" t="str">
        <f>IF(F32="….","",VLOOKUP($F32,LEDEN!$B:$G,5,FALSE))</f>
        <v/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/>
      </c>
      <c r="F32" s="57" t="str">
        <f>IF('DF 3°'!B$36="","….",'DF 3°'!B$36)</f>
        <v>….</v>
      </c>
      <c r="H32" s="57">
        <f>IF($F32="….",0,'DF 3°'!E$41)</f>
        <v>0</v>
      </c>
      <c r="I32" s="57">
        <f>IF($F32="….",0,'DF 3°'!F$41)</f>
        <v>0</v>
      </c>
      <c r="J32" s="57">
        <f>IF($F32="….",0,'DF 3°'!G$41)</f>
        <v>0</v>
      </c>
      <c r="K32" s="95">
        <f t="shared" si="2"/>
        <v>0</v>
      </c>
      <c r="L32" s="57">
        <f>IF($F32="….",0,'DF 3°'!I$41)</f>
        <v>0</v>
      </c>
      <c r="M32" s="59" t="str">
        <f>IF($K32=0,"/",IF($K32&lt;'DF 3°'!$H$13,"OG",IF($K32&gt;='DF 3°'!$J$13,"D.PR",IF($K32&gt;='DF 3°'!$I$13,"PROM","MG"))))</f>
        <v>/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>IF(J34=0,0,ROUNDDOWN(I34/J34,3))</f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1111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/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/>
      </c>
      <c r="F36" s="57" t="str">
        <f>IF('DF 2°'!B$15="","….",'DF 2°'!B$15)</f>
        <v>….</v>
      </c>
      <c r="H36" s="57">
        <f>IF($F36="….",0,'DF 2°'!E$20)</f>
        <v>0</v>
      </c>
      <c r="I36" s="57">
        <f>IF($F36="….",0,'DF 2°'!F$20)</f>
        <v>0</v>
      </c>
      <c r="J36" s="57">
        <f>IF($F36="….",0,'DF 2°'!G$20)</f>
        <v>0</v>
      </c>
      <c r="K36" s="95">
        <f t="shared" ref="K36:K40" si="3">IF(J36=0,0,ROUNDDOWN(I36/J36,3))</f>
        <v>0</v>
      </c>
      <c r="L36" s="57">
        <f>IF($F36="….",0,'DF 2°'!I$20)</f>
        <v>0</v>
      </c>
      <c r="M36" s="59" t="str">
        <f>IF($K36=0,"/",IF($K36&lt;'DF 2°'!$H$13,"OG",IF($K36&gt;='DF 2°'!$J$13,"D.PR",IF($K36&gt;='DF 2°'!$I$13,"PROM","MG"))))</f>
        <v>/</v>
      </c>
    </row>
    <row r="37" spans="2:13" ht="13.2" customHeight="1" x14ac:dyDescent="0.25">
      <c r="B37" s="57">
        <v>2</v>
      </c>
      <c r="C37" s="58" t="str">
        <f>IF(F37="….","",VLOOKUP($F37,LEDEN!$B:$G,5,FALSE))</f>
        <v/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/>
      </c>
      <c r="F37" s="57" t="str">
        <f>IF('DF 2°'!B$22="","….",'DF 2°'!B$22)</f>
        <v>….</v>
      </c>
      <c r="H37" s="57">
        <f>IF($F37="….",0,'DF 2°'!E$27)</f>
        <v>0</v>
      </c>
      <c r="I37" s="57">
        <f>IF($F37="….",0,'DF 2°'!F$27)</f>
        <v>0</v>
      </c>
      <c r="J37" s="57">
        <f>IF($F37="….",0,'DF 2°'!G$27)</f>
        <v>0</v>
      </c>
      <c r="K37" s="95">
        <f t="shared" si="3"/>
        <v>0</v>
      </c>
      <c r="L37" s="57">
        <f>IF($F37="….",0,'DF 2°'!I$27)</f>
        <v>0</v>
      </c>
      <c r="M37" s="59" t="str">
        <f>IF($K37=0,"/",IF($K37&lt;'DF 2°'!$H$13,"OG",IF($K37&gt;='DF 2°'!$J$13,"D.PR",IF($K37&gt;='DF 2°'!$I$13,"PROM","MG"))))</f>
        <v>/</v>
      </c>
    </row>
    <row r="38" spans="2:13" ht="13.2" customHeight="1" x14ac:dyDescent="0.25">
      <c r="B38" s="57">
        <v>3</v>
      </c>
      <c r="C38" s="58" t="str">
        <f>IF(F38="….","",VLOOKUP($F38,LEDEN!$B:$G,5,FALSE))</f>
        <v/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/>
      </c>
      <c r="F38" s="57" t="str">
        <f>IF('DF 2°'!B$29="","….",'DF 2°'!B$29)</f>
        <v>….</v>
      </c>
      <c r="H38" s="57">
        <f>IF($F38="….",0,'DF 2°'!E$34)</f>
        <v>0</v>
      </c>
      <c r="I38" s="57">
        <f>IF($F38="….",0,'DF 2°'!F$34)</f>
        <v>0</v>
      </c>
      <c r="J38" s="57">
        <f>IF($F38="….",0,'DF 2°'!G$34)</f>
        <v>0</v>
      </c>
      <c r="K38" s="95">
        <f t="shared" si="3"/>
        <v>0</v>
      </c>
      <c r="L38" s="57">
        <f>IF($F38="….",0,'DF 2°'!I$34)</f>
        <v>0</v>
      </c>
      <c r="M38" s="59" t="str">
        <f>IF($K38=0,"/",IF($K38&lt;'DF 2°'!$H$13,"OG",IF($K38&gt;='DF 2°'!$J$13,"D.PR",IF($K38&gt;='DF 2°'!$I$13,"PROM","MG"))))</f>
        <v>/</v>
      </c>
    </row>
    <row r="39" spans="2:13" ht="13.2" customHeight="1" x14ac:dyDescent="0.25">
      <c r="B39" s="57">
        <v>4</v>
      </c>
      <c r="C39" s="58" t="str">
        <f>IF(F39="….","",VLOOKUP($F39,LEDEN!$B:$G,5,FALSE))</f>
        <v/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/>
      </c>
      <c r="F39" s="57" t="str">
        <f>IF('DF 2°'!B$36="","….",'DF 2°'!B$36)</f>
        <v>….</v>
      </c>
      <c r="H39" s="57">
        <f>IF($F39="….",0,'DF 2°'!E$41)</f>
        <v>0</v>
      </c>
      <c r="I39" s="57">
        <f>IF($F39="….",0,'DF 2°'!F$41)</f>
        <v>0</v>
      </c>
      <c r="J39" s="57">
        <f>IF($F39="….",0,'DF 2°'!G$41)</f>
        <v>0</v>
      </c>
      <c r="K39" s="95">
        <f t="shared" si="3"/>
        <v>0</v>
      </c>
      <c r="L39" s="57">
        <f>IF($F39="….",0,'DF 2°'!I$41)</f>
        <v>0</v>
      </c>
      <c r="M39" s="59" t="str">
        <f>IF($K39=0,"/",IF($K39&lt;'DF 2°'!$H$13,"OG",IF($K39&gt;='DF 2°'!$J$13,"D.PR",IF($K39&gt;='DF 2°'!$I$13,"PROM","MG"))))</f>
        <v>/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>IF(J41=0,0,ROUNDDOWN(I41/J41,3))</f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1112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>NICHELSON Pascal</v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>K.GHOK</v>
      </c>
      <c r="F43" s="57">
        <f>IF('DF 1°'!B$15="","….",'DF 1°'!B$15)</f>
        <v>5746</v>
      </c>
      <c r="H43" s="57">
        <f>IF($F43="….",0,'DF 1°'!E$20)</f>
        <v>3</v>
      </c>
      <c r="I43" s="57">
        <f>IF($F43="….",0,'DF 1°'!F$20)</f>
        <v>88</v>
      </c>
      <c r="J43" s="57">
        <f>IF($F43="….",0,'DF 1°'!G$20)</f>
        <v>124</v>
      </c>
      <c r="K43" s="95">
        <f t="shared" ref="K43:K48" si="4">IF(J43=0,0,ROUNDDOWN(I43/J43,3))</f>
        <v>0.70899999999999996</v>
      </c>
      <c r="L43" s="57">
        <f>IF($F43="….",0,'DF 1°'!I$20)</f>
        <v>5</v>
      </c>
      <c r="M43" s="59" t="str">
        <f>IF($K43=0,"/",IF($K43&lt;'DF 1°'!$H$13,"OG",IF($K43&gt;='DF 1°'!$J$13,"D.PR",IF($K43&gt;='DF 1°'!$I$13,"PROM","MG"))))</f>
        <v>MG</v>
      </c>
    </row>
    <row r="44" spans="2:13" ht="13.2" customHeight="1" x14ac:dyDescent="0.25">
      <c r="B44" s="57">
        <v>2</v>
      </c>
      <c r="C44" s="58" t="str">
        <f>IF(F44="….","",VLOOKUP($F44,LEDEN!$B:$G,5,FALSE))</f>
        <v>BEKAERT Bernhard</v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>KKBC</v>
      </c>
      <c r="F44" s="57">
        <f>IF('DF 1°'!B$22="","….",'DF 1°'!B$22)</f>
        <v>9078</v>
      </c>
      <c r="H44" s="57">
        <f>IF($F44="….",0,'DF 1°'!E$27)</f>
        <v>0</v>
      </c>
      <c r="I44" s="57">
        <f>IF($F44="….",0,'DF 1°'!F$27)</f>
        <v>60</v>
      </c>
      <c r="J44" s="57">
        <f>IF($F44="….",0,'DF 1°'!G$27)</f>
        <v>110</v>
      </c>
      <c r="K44" s="95">
        <f t="shared" si="4"/>
        <v>0.54500000000000004</v>
      </c>
      <c r="L44" s="57">
        <f>IF($F44="….",0,'DF 1°'!I$27)</f>
        <v>5</v>
      </c>
      <c r="M44" s="59" t="str">
        <f>IF($K44=0,"/",IF($K44&lt;'DF 1°'!$H$13,"OG",IF($K44&gt;='DF 1°'!$J$13,"D.PR",IF($K44&gt;='DF 1°'!$I$13,"PROM","MG"))))</f>
        <v>OG</v>
      </c>
    </row>
    <row r="45" spans="2:13" ht="13.2" customHeight="1" x14ac:dyDescent="0.25">
      <c r="B45" s="57">
        <v>3</v>
      </c>
      <c r="C45" s="58" t="str">
        <f>IF(F45="….","",VLOOKUP($F45,LEDEN!$B:$G,5,FALSE))</f>
        <v>NICHELSON Didier</v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>KKBC</v>
      </c>
      <c r="F45" s="57">
        <f>IF('DF 1°'!B$29="","….",'DF 1°'!B$29)</f>
        <v>8001</v>
      </c>
      <c r="H45" s="57">
        <f>IF($F45="….",0,'DF 1°'!E$34)</f>
        <v>3</v>
      </c>
      <c r="I45" s="57">
        <f>IF($F45="….",0,'DF 1°'!F$34)</f>
        <v>96</v>
      </c>
      <c r="J45" s="57">
        <f>IF($F45="….",0,'DF 1°'!G$34)</f>
        <v>134</v>
      </c>
      <c r="K45" s="95">
        <f t="shared" si="4"/>
        <v>0.71599999999999997</v>
      </c>
      <c r="L45" s="57">
        <f>IF($F45="….",0,'DF 1°'!I$34)</f>
        <v>4</v>
      </c>
      <c r="M45" s="59" t="str">
        <f>IF($K45=0,"/",IF($K45&lt;'DF 1°'!$H$13,"OG",IF($K45&gt;='DF 1°'!$J$13,"D.PR",IF($K45&gt;='DF 1°'!$I$13,"PROM","MG"))))</f>
        <v>MG</v>
      </c>
    </row>
    <row r="46" spans="2:13" ht="13.2" customHeight="1" x14ac:dyDescent="0.25">
      <c r="B46" s="57">
        <v>4</v>
      </c>
      <c r="C46" s="58" t="str">
        <f>IF(F46="….","",VLOOKUP($F46,LEDEN!$B:$G,5,FALSE))</f>
        <v>DEBAES Peter</v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>K.DOS</v>
      </c>
      <c r="F46" s="57">
        <f>IF('DF 1°'!B$36="","….",'DF 1°'!B$36)</f>
        <v>4765</v>
      </c>
      <c r="H46" s="57">
        <f>IF($F46="….",0,'DF 1°'!E$41)</f>
        <v>6</v>
      </c>
      <c r="I46" s="57">
        <f>IF($F46="….",0,'DF 1°'!F$41)</f>
        <v>102</v>
      </c>
      <c r="J46" s="57">
        <f>IF($F46="….",0,'DF 1°'!G$41)</f>
        <v>110</v>
      </c>
      <c r="K46" s="95">
        <f t="shared" si="4"/>
        <v>0.92700000000000005</v>
      </c>
      <c r="L46" s="57">
        <f>IF($F46="….",0,'DF 1°'!I$41)</f>
        <v>9</v>
      </c>
      <c r="M46" s="59" t="str">
        <f>IF($K46=0,"/",IF($K46&lt;'DF 1°'!$H$13,"OG",IF($K46&gt;='DF 1°'!$J$13,"D.PR",IF($K46&gt;='DF 1°'!$I$13,"PROM","MG"))))</f>
        <v>PROM</v>
      </c>
    </row>
    <row r="47" spans="2:13" ht="13.2" customHeight="1" x14ac:dyDescent="0.25">
      <c r="B47" s="57">
        <v>5</v>
      </c>
      <c r="C47" s="58" t="str">
        <f>IF(F47="….","",VLOOKUP($F47,LEDEN!$B:$G,5,FALSE))</f>
        <v/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/>
      </c>
      <c r="F47" s="57" t="str">
        <f>IF('DF 1°'!B$43="","….",'DF 1°'!B$43)</f>
        <v>….</v>
      </c>
      <c r="H47" s="57">
        <f>IF($F47="….",0,'DF 1°'!E$48)</f>
        <v>0</v>
      </c>
      <c r="I47" s="57">
        <f>IF($F47="….",0,'DF 1°'!F$48)</f>
        <v>0</v>
      </c>
      <c r="J47" s="57">
        <f>IF($F47="….",0,'DF 1°'!G$48)</f>
        <v>0</v>
      </c>
      <c r="K47" s="95">
        <f t="shared" si="4"/>
        <v>0</v>
      </c>
      <c r="L47" s="57">
        <f>IF($F47="….",0,'DF 1°'!I$48)</f>
        <v>0</v>
      </c>
      <c r="M47" s="59" t="str">
        <f>IF($K47=0,"/",IF($K47&lt;'DF 1°'!$H$13,"OG",IF($K47&gt;='DF 1°'!$J$13,"D.PR",IF($K47&gt;='DF 1°'!$I$13,"PROM","MG"))))</f>
        <v>/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1°'!$J$13,"D.PR",IF($K48&gt;='DF 1°'!$I$13,"PROM","MG"))))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2024-04-04T10:35:08Z</dcterms:modified>
</cp:coreProperties>
</file>