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6° KLASSE (20)\"/>
    </mc:Choice>
  </mc:AlternateContent>
  <xr:revisionPtr revIDLastSave="0" documentId="8_{98532582-18EC-4CE2-877A-4056F7125562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45" i="1"/>
  <c r="D29" i="1"/>
  <c r="D23" i="1"/>
  <c r="D21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H44" i="1"/>
  <c r="D44" i="1" s="1"/>
  <c r="H43" i="1"/>
  <c r="D43" i="1" s="1"/>
  <c r="H42" i="1"/>
  <c r="D42" i="1" s="1"/>
  <c r="H31" i="1"/>
  <c r="D31" i="1" s="1"/>
  <c r="H30" i="1"/>
  <c r="D30" i="1" s="1"/>
  <c r="H29" i="1"/>
  <c r="H28" i="1"/>
  <c r="D28" i="1" s="1"/>
  <c r="H24" i="1"/>
  <c r="D24" i="1" s="1"/>
  <c r="H23" i="1"/>
  <c r="H22" i="1"/>
  <c r="D22" i="1" s="1"/>
  <c r="H21" i="1"/>
  <c r="H17" i="1"/>
  <c r="H16" i="1"/>
  <c r="H15" i="1"/>
  <c r="H14" i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I32" i="1"/>
  <c r="E46" i="1"/>
  <c r="F46" i="1"/>
  <c r="G46" i="1"/>
  <c r="H46" i="1" s="1"/>
  <c r="D46" i="1" s="1"/>
  <c r="I46" i="1"/>
  <c r="E53" i="1"/>
  <c r="F53" i="1"/>
  <c r="G53" i="1"/>
  <c r="H53" i="1" s="1"/>
  <c r="I53" i="1"/>
  <c r="H32" i="1" l="1"/>
  <c r="D32" i="1" s="1"/>
</calcChain>
</file>

<file path=xl/sharedStrings.xml><?xml version="1.0" encoding="utf-8"?>
<sst xmlns="http://schemas.openxmlformats.org/spreadsheetml/2006/main" count="3748" uniqueCount="1101">
  <si>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</si>
  <si>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</si>
  <si>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</si>
  <si>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</si>
  <si>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</si>
  <si>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</si>
  <si>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</si>
  <si>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</si>
  <si>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</si>
  <si>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</si>
  <si>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</si>
  <si>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</si>
  <si>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</si>
  <si>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</si>
  <si>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</si>
  <si>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</si>
  <si>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</si>
  <si>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</si>
  <si>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</si>
  <si>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</si>
  <si>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</si>
  <si>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</si>
  <si>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</si>
  <si>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</si>
  <si>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</si>
  <si>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</si>
  <si>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</si>
  <si>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</si>
  <si>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</si>
  <si>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</si>
  <si>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</si>
  <si>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</si>
  <si>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</si>
  <si>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</si>
  <si>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</si>
  <si>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</si>
  <si>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</si>
  <si>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</si>
  <si>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</si>
  <si>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</si>
  <si>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</si>
  <si>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</si>
  <si>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</si>
  <si>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</si>
  <si>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</si>
  <si>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</si>
  <si>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</si>
  <si>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</si>
  <si>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</si>
  <si>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</si>
  <si>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</si>
  <si>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</si>
  <si>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</si>
  <si>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</si>
  <si>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</si>
  <si>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</si>
  <si>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</si>
  <si>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</si>
  <si>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</si>
  <si>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</si>
  <si>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</si>
  <si>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</si>
  <si>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</si>
  <si>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</si>
  <si>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</si>
  <si>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</si>
  <si>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</si>
  <si>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</si>
  <si>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</si>
  <si>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</si>
  <si>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</si>
  <si>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</si>
  <si>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</si>
  <si>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</si>
  <si>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</si>
  <si>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</si>
  <si>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</si>
  <si>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</si>
  <si>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</si>
  <si>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</si>
  <si>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</si>
  <si>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</si>
  <si>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</si>
  <si>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</si>
  <si>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</si>
  <si>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</si>
  <si>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</si>
  <si>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</si>
  <si>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</si>
  <si>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</si>
  <si>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</si>
  <si>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</si>
  <si>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</si>
  <si>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</si>
  <si>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</si>
  <si>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</si>
  <si>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</si>
  <si>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</si>
  <si>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</si>
  <si>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</si>
  <si>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</si>
  <si>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</si>
  <si>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</si>
  <si>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</si>
  <si>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</si>
  <si>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</si>
  <si>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</si>
  <si>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</si>
  <si>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</si>
  <si>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</si>
  <si>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</si>
  <si>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</si>
  <si>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</si>
  <si>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</si>
  <si>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</si>
  <si>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</si>
  <si>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</si>
  <si>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</si>
  <si>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</si>
  <si>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</si>
  <si>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</si>
  <si>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</si>
  <si>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</si>
  <si>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</si>
  <si>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</si>
  <si>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</si>
  <si>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</si>
  <si>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</si>
  <si>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</si>
  <si>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</si>
  <si>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</si>
  <si>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</si>
  <si>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</si>
  <si>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</si>
  <si>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</si>
  <si>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</si>
  <si>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</si>
  <si>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</si>
  <si>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</si>
  <si>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</si>
  <si>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</si>
  <si>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</si>
  <si>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</si>
  <si>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</si>
  <si>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</si>
  <si>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</si>
  <si>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</si>
  <si>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</si>
  <si>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</si>
  <si>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</si>
  <si>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</si>
  <si>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</si>
  <si>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</si>
  <si>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</si>
  <si>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</si>
  <si>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</si>
  <si>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</si>
  <si>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</si>
  <si>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</si>
  <si>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</si>
  <si>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</si>
  <si>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</si>
  <si>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</si>
  <si>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</si>
  <si>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</si>
  <si>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</si>
  <si>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</si>
  <si>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</si>
  <si>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</si>
  <si>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</si>
  <si>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</si>
  <si>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</si>
  <si>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</si>
  <si>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</si>
  <si>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</si>
  <si>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</si>
  <si>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</si>
  <si>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</si>
  <si>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</si>
  <si>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</si>
  <si>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</si>
  <si>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</si>
  <si>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</si>
  <si>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</si>
  <si>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</si>
  <si>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</si>
  <si>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</si>
  <si>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</si>
  <si>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</si>
  <si>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</si>
  <si>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</si>
  <si>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</si>
  <si>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</si>
  <si>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</si>
  <si>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</si>
  <si>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</si>
  <si>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</si>
  <si>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</si>
  <si>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</si>
  <si>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</si>
  <si>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</si>
  <si>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</si>
  <si>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</si>
  <si>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</si>
  <si>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</si>
  <si>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</si>
  <si>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</si>
  <si>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</si>
  <si>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</si>
  <si>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</si>
  <si>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</si>
  <si>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</si>
  <si>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</si>
  <si>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</si>
  <si>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</si>
  <si>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</si>
  <si>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</si>
  <si>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</si>
  <si>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</si>
  <si>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</si>
  <si>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</si>
  <si>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</si>
  <si>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</si>
  <si>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</si>
  <si>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</si>
  <si>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</si>
  <si>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</si>
  <si>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</si>
  <si>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</si>
  <si>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</si>
  <si>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</si>
  <si>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</si>
  <si>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</si>
  <si>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</si>
  <si>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</si>
  <si>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</si>
  <si>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</si>
  <si>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</si>
  <si>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</si>
  <si>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</si>
  <si>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</si>
  <si>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</si>
  <si>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</si>
  <si>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</si>
  <si>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</si>
  <si>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</si>
  <si>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</si>
  <si>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</si>
  <si>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</si>
  <si>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</si>
  <si>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</si>
  <si>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</si>
  <si>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</si>
  <si>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</si>
  <si>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</si>
  <si>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</si>
  <si>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</si>
  <si>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</si>
  <si>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</si>
  <si>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</si>
  <si>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</si>
  <si>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</si>
  <si>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</si>
  <si>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</si>
  <si>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</si>
  <si>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</si>
  <si>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</si>
  <si>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</si>
  <si>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</si>
  <si>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</si>
  <si>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</si>
  <si>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</si>
  <si>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</si>
  <si>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</si>
  <si>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</si>
  <si>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</si>
  <si>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</si>
  <si>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</si>
  <si>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</si>
  <si>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</si>
  <si>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</si>
  <si>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</si>
  <si>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</si>
  <si>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</si>
  <si>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</si>
  <si>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</si>
  <si>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</si>
  <si>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</si>
  <si>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</si>
  <si>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</si>
  <si>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</si>
  <si>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</si>
  <si>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</si>
  <si>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</si>
  <si>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</si>
  <si>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</si>
  <si>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</si>
  <si>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</si>
  <si>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</si>
  <si>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</si>
  <si>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</si>
  <si>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</si>
  <si>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</si>
  <si>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</si>
  <si>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</si>
  <si>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</si>
  <si>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</si>
  <si>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</si>
  <si>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</si>
  <si>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</si>
  <si>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</si>
  <si>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</si>
  <si>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</si>
  <si>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</si>
  <si>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</si>
  <si>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</si>
  <si>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</si>
  <si>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</si>
  <si>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</si>
  <si>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</si>
  <si>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</si>
  <si>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</si>
  <si>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</si>
  <si>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</si>
  <si>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</si>
  <si>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</si>
  <si>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</si>
  <si>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</si>
  <si>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</si>
  <si>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</si>
  <si>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</si>
  <si>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</si>
  <si>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</si>
  <si>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</si>
  <si>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</si>
  <si>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</si>
  <si>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</si>
  <si>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</si>
  <si>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</si>
  <si>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</si>
  <si>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</si>
  <si>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</si>
  <si>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</si>
  <si>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</si>
  <si>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</si>
  <si>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</si>
  <si>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</si>
  <si>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</si>
  <si>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</si>
  <si>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</si>
  <si>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</si>
  <si>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</si>
  <si>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</si>
  <si>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</si>
  <si>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</si>
  <si>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</si>
  <si>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</si>
  <si>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</si>
  <si>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</si>
  <si>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</si>
  <si>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</si>
  <si>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</si>
  <si>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</si>
  <si>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</si>
  <si>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</si>
  <si>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</si>
  <si>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</si>
  <si>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</si>
  <si>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</si>
  <si>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</si>
  <si>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</si>
  <si>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</si>
  <si>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</si>
  <si>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</si>
  <si>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</si>
  <si>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</si>
  <si>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</si>
  <si>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</si>
  <si>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</si>
  <si>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</si>
  <si>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</si>
  <si>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</si>
  <si>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</si>
  <si>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</si>
  <si>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</si>
  <si>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</si>
  <si>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</si>
  <si>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</si>
  <si>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</si>
  <si>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</si>
  <si>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</si>
  <si>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</si>
  <si>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</si>
  <si>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</si>
  <si>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</si>
  <si>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</si>
  <si>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</si>
  <si>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</si>
  <si>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</si>
  <si>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</si>
  <si>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</si>
  <si>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</si>
  <si>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</si>
  <si>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</si>
  <si>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</si>
  <si>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</si>
  <si>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</si>
  <si>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</si>
  <si>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</si>
  <si>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</si>
  <si>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</si>
  <si>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</si>
  <si>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</si>
  <si>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</si>
  <si>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</si>
  <si>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</si>
  <si>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</si>
  <si>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</si>
  <si>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</si>
  <si>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</si>
  <si>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</si>
  <si>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</si>
  <si>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</si>
  <si>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</si>
  <si>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</si>
  <si>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</si>
  <si>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</si>
  <si>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</si>
  <si>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</si>
  <si>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</si>
  <si>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</si>
  <si>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</si>
  <si>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</si>
  <si>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</si>
  <si>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</si>
  <si>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</si>
  <si>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</si>
  <si>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</si>
  <si>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</si>
  <si>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</si>
  <si>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</si>
  <si>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</si>
  <si>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</si>
  <si>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</si>
  <si>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</si>
  <si>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</si>
  <si>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</si>
  <si>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</si>
  <si>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</si>
  <si>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</si>
  <si>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</si>
  <si>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</si>
  <si>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</si>
  <si>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</si>
  <si>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</si>
  <si>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</si>
  <si>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</si>
  <si>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</si>
  <si>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</si>
  <si>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</si>
  <si>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</si>
  <si>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</si>
  <si>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</si>
  <si>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</si>
  <si>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</si>
  <si>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</si>
  <si>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</si>
  <si>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</si>
  <si>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</si>
  <si>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</si>
  <si>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</si>
  <si>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</si>
  <si>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</si>
  <si>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</si>
  <si>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</si>
  <si>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</si>
  <si>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</si>
  <si>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</si>
  <si>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</si>
  <si>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</si>
  <si>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</si>
  <si>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</si>
  <si>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</si>
  <si>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</si>
  <si>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</si>
  <si>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</si>
  <si>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</si>
  <si>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</si>
  <si>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</si>
  <si>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</si>
  <si>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</si>
  <si>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</si>
  <si>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</si>
  <si>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</si>
  <si>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</si>
  <si>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</si>
  <si>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</si>
  <si>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</si>
  <si>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</si>
  <si>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</si>
  <si>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</si>
  <si>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</si>
  <si>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</si>
  <si>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</si>
  <si>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</si>
  <si>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</si>
  <si>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</si>
  <si>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</si>
  <si>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</si>
  <si>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</si>
  <si>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</si>
  <si>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</si>
  <si>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</si>
  <si>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</si>
  <si>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</si>
  <si>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</si>
  <si>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</si>
  <si>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</si>
  <si>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</si>
  <si>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</si>
  <si>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</si>
  <si>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</si>
  <si>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</si>
  <si>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</si>
  <si>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</si>
  <si>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</si>
  <si>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</si>
  <si>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</si>
  <si>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</si>
  <si>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</si>
  <si>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</si>
  <si>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</si>
  <si>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</si>
  <si>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</si>
  <si>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</si>
  <si>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</si>
  <si>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</si>
  <si>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</si>
  <si>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</si>
  <si>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</si>
  <si>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</si>
  <si>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</si>
  <si>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</si>
  <si>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</si>
  <si>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</si>
  <si>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</si>
  <si>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</si>
  <si>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</si>
  <si>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</si>
  <si>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</si>
  <si>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</si>
  <si>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</si>
  <si>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</si>
  <si>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</si>
  <si>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</si>
  <si>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</si>
  <si>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</si>
  <si>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</si>
  <si>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</si>
  <si>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</si>
  <si>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</si>
  <si>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</si>
  <si>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</si>
  <si>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</si>
  <si>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</si>
  <si>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</si>
  <si>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</si>
  <si>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</si>
  <si>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</si>
  <si>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</si>
  <si>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</si>
  <si>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</si>
  <si>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</si>
  <si>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</si>
  <si>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</si>
  <si>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</si>
  <si>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</si>
  <si>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</si>
  <si>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</si>
  <si>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</si>
  <si>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</si>
  <si>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</si>
  <si>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</si>
  <si>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</si>
  <si>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</si>
  <si>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</si>
  <si>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</si>
  <si>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</si>
  <si>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</si>
  <si>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</si>
  <si>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</si>
  <si>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</si>
  <si>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</si>
  <si>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</si>
  <si>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</si>
  <si>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</si>
  <si>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</si>
  <si>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</si>
  <si>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</si>
  <si>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</si>
  <si>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</si>
  <si>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</si>
  <si>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</si>
  <si>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</si>
  <si>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</si>
  <si>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</si>
  <si>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</si>
  <si>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</si>
  <si>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</si>
  <si>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</si>
  <si>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</si>
  <si>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</si>
  <si>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</si>
  <si>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</si>
  <si>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</si>
  <si>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</si>
  <si>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</si>
  <si>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</si>
  <si>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</si>
  <si>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</si>
  <si>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</si>
  <si>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</si>
  <si>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</si>
  <si>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</si>
  <si>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</si>
  <si>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</si>
  <si>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</si>
  <si>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</si>
  <si>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</si>
  <si>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</si>
  <si>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</si>
  <si>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</si>
  <si>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</si>
  <si>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</si>
  <si>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</si>
  <si>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</si>
  <si>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</si>
  <si>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</si>
  <si>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</si>
  <si>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</si>
  <si>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</si>
  <si>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</si>
  <si>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</si>
  <si>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</si>
  <si>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</si>
  <si>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</si>
  <si>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</si>
  <si>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</si>
  <si>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</si>
  <si>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</si>
  <si>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</si>
  <si>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</si>
  <si>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</si>
  <si>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</si>
  <si>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</si>
  <si>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</si>
  <si>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</si>
  <si>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</si>
  <si>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</si>
  <si>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</si>
  <si>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</si>
  <si>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</si>
  <si>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</si>
  <si>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</si>
  <si>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</si>
  <si>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</si>
  <si>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</si>
  <si>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</si>
  <si>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</si>
  <si>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</si>
  <si>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</si>
  <si>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</si>
  <si>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</si>
  <si>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</si>
  <si>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</si>
  <si>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</si>
  <si>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</si>
  <si>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</si>
  <si>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</si>
  <si>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</si>
  <si>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</si>
  <si>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</si>
  <si>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</si>
  <si>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</si>
  <si>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</si>
  <si>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</si>
  <si>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</si>
  <si>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</si>
  <si>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</si>
  <si>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</si>
  <si>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</si>
  <si>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</si>
  <si>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</si>
  <si>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</si>
  <si>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</si>
  <si>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</si>
  <si>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</si>
  <si>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</si>
  <si>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</si>
  <si>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</si>
  <si>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</si>
  <si>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</si>
  <si>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</si>
  <si>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</si>
  <si>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</si>
  <si>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</si>
  <si>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</si>
  <si>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</si>
  <si>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</si>
  <si>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</si>
  <si>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</si>
  <si>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</si>
  <si>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</si>
  <si>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</si>
  <si>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</si>
  <si>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</si>
  <si>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</si>
  <si>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</si>
  <si>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</si>
  <si>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</si>
  <si>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</si>
  <si>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</si>
  <si>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</si>
  <si>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</si>
  <si>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</si>
  <si>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</si>
  <si>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</si>
  <si>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</si>
  <si>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</si>
  <si>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</si>
  <si>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</si>
  <si>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</si>
  <si>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</si>
  <si>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</si>
  <si>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</si>
  <si>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</si>
  <si>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</si>
  <si>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</si>
  <si>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</si>
  <si>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</si>
  <si>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</si>
  <si>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</si>
  <si>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</si>
  <si>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</si>
  <si>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</si>
  <si>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</si>
  <si>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</si>
  <si>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</si>
  <si>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</si>
  <si>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</si>
  <si>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</si>
  <si>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</si>
  <si>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</si>
  <si>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</si>
  <si>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</si>
  <si>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</si>
  <si>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</si>
  <si>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</si>
  <si>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</si>
  <si>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</si>
  <si>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</si>
  <si>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</si>
  <si>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</si>
  <si>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</si>
  <si>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</si>
  <si>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</si>
  <si>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</si>
  <si>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</si>
  <si>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</si>
  <si>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</si>
  <si>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</si>
  <si>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</si>
  <si>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</si>
  <si>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</si>
  <si>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</si>
  <si>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</si>
  <si>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</si>
  <si>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</si>
  <si>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</si>
  <si>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</si>
  <si>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</si>
  <si>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</si>
  <si>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</si>
  <si>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</si>
  <si>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</si>
  <si>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</si>
  <si>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</si>
  <si>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</si>
  <si>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</si>
  <si>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</si>
  <si>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</si>
  <si>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</si>
  <si>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</si>
  <si>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</si>
  <si>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</si>
  <si>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</si>
  <si>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</si>
  <si>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</si>
  <si>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</si>
  <si>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</si>
  <si>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</si>
  <si>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</si>
  <si>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</si>
  <si>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</si>
  <si>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</si>
  <si>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</si>
  <si>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</si>
  <si>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</si>
  <si>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</si>
  <si>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</si>
  <si>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</si>
  <si>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</si>
  <si>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</si>
  <si>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</si>
  <si>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</si>
  <si>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</si>
  <si>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</si>
  <si>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</si>
  <si>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</si>
  <si>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</si>
  <si>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</si>
  <si>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</si>
  <si>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</si>
  <si>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</si>
  <si>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</si>
  <si>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</si>
  <si>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</si>
  <si>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</si>
  <si>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</si>
  <si>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</si>
  <si>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</si>
  <si>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</si>
  <si>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</si>
  <si>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</si>
  <si>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</si>
  <si>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</si>
  <si>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</si>
  <si>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</si>
  <si>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</si>
  <si>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</si>
  <si>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</si>
  <si>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</si>
  <si>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</si>
  <si>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</si>
  <si>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</si>
  <si>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</si>
  <si>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</si>
  <si>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</si>
  <si>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</si>
  <si>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</si>
  <si>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</si>
  <si>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</si>
  <si>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</si>
  <si>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</si>
  <si>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</si>
  <si>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</si>
  <si>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</si>
  <si>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</si>
  <si>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</si>
  <si>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</si>
  <si>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</si>
  <si>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</si>
  <si>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</si>
  <si>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</si>
  <si>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</si>
  <si>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</si>
  <si>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</si>
  <si>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</si>
  <si>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</si>
  <si>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</si>
  <si>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</si>
  <si>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</si>
  <si>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</si>
  <si>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</si>
  <si>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</si>
  <si>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</si>
  <si>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</si>
  <si>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</si>
  <si>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</si>
  <si>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</si>
  <si>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</si>
  <si>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</si>
  <si>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</si>
  <si>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</si>
  <si>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</si>
  <si>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</si>
  <si>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</si>
  <si>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</si>
  <si>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</si>
  <si>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</si>
  <si>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</si>
  <si>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</si>
  <si>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</si>
  <si>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</si>
  <si>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</si>
  <si>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</si>
  <si>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</si>
  <si>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</si>
  <si>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</si>
  <si>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</si>
  <si>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</si>
  <si>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</si>
  <si>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</si>
  <si>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</si>
  <si>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</si>
  <si>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</si>
  <si>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</si>
  <si>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</si>
  <si>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</si>
  <si>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</si>
  <si>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</si>
  <si>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</si>
  <si>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</si>
  <si>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</si>
  <si>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</si>
  <si>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</si>
  <si>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</si>
  <si>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</si>
  <si>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</si>
  <si>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</si>
  <si>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</si>
  <si>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</si>
  <si>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</si>
  <si>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</si>
  <si>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</si>
  <si>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</si>
  <si>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</si>
  <si>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</si>
  <si>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</si>
  <si>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</si>
  <si>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</si>
  <si>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</si>
  <si>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</si>
  <si>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</si>
  <si>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</si>
  <si>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</si>
  <si>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</si>
  <si>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</si>
  <si>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</si>
  <si>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</si>
  <si>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</si>
  <si>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</si>
  <si>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</si>
  <si>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</si>
  <si>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</si>
  <si>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</si>
  <si>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</si>
  <si>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</si>
  <si>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</si>
  <si>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</si>
  <si>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</si>
  <si>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</si>
  <si>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</si>
  <si>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</si>
  <si>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</si>
  <si>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</si>
  <si>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</si>
  <si>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</si>
  <si>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</si>
  <si>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</si>
  <si>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</si>
  <si>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</si>
  <si>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</si>
  <si>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</si>
  <si>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</si>
  <si>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</si>
  <si>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</si>
  <si>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</si>
  <si>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</si>
  <si>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</si>
  <si>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</si>
  <si>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</si>
  <si>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</si>
  <si>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</si>
  <si>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</si>
  <si>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</si>
  <si>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</si>
  <si>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</si>
  <si>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</si>
  <si>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</si>
  <si>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</si>
  <si>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</si>
  <si>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</si>
  <si>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</si>
  <si>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</si>
  <si>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</si>
  <si>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</si>
  <si>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</si>
  <si>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</si>
  <si>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</si>
  <si>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</si>
  <si>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</si>
  <si>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</si>
  <si>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</si>
  <si>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</si>
  <si>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</si>
  <si>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</si>
  <si>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</si>
  <si>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</si>
  <si>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</si>
  <si>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</si>
  <si>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</si>
  <si>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</si>
  <si>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</si>
  <si>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</si>
  <si>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</si>
  <si>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</si>
  <si>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</si>
  <si>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</si>
  <si>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</si>
  <si>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</si>
  <si>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</si>
  <si>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</si>
  <si>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</si>
  <si>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</si>
  <si>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</si>
  <si>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</si>
  <si>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</si>
  <si>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</si>
  <si>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</si>
  <si>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</si>
  <si>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</si>
  <si>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</si>
  <si>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</si>
  <si>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</si>
  <si>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</si>
  <si>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</si>
  <si>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</si>
  <si>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</si>
  <si>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</si>
  <si>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</si>
  <si>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</si>
  <si>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</si>
  <si>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</si>
  <si>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</si>
  <si>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</si>
  <si>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</si>
  <si>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</si>
  <si>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</si>
  <si>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</si>
  <si>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</si>
  <si>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</si>
  <si>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</si>
  <si>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</si>
  <si>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</si>
  <si>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</si>
  <si>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</si>
  <si>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</si>
  <si>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</si>
  <si>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</si>
  <si>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</si>
  <si>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</si>
  <si>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</si>
  <si>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</si>
  <si>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</si>
  <si>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</si>
  <si>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</si>
  <si>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</si>
  <si>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</si>
  <si>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</si>
  <si>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</si>
  <si>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</si>
  <si>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</si>
  <si>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</si>
  <si>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</si>
  <si>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</si>
  <si>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</si>
  <si>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</si>
  <si>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</si>
  <si>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</si>
  <si>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</si>
  <si>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</si>
  <si>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</si>
  <si>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</si>
  <si>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</si>
  <si>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</si>
  <si>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</si>
  <si>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</si>
  <si>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</si>
  <si>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</si>
  <si>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</si>
  <si>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</si>
  <si>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</si>
  <si>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</si>
  <si>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</si>
  <si>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</si>
  <si>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</si>
  <si>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</si>
  <si>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</si>
  <si>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</si>
  <si>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</si>
  <si>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</si>
  <si>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</si>
  <si>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</si>
  <si>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</si>
  <si>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</si>
  <si>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</si>
  <si>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27 &amp; 28/01/2024</t>
  </si>
  <si>
    <t>VAN DRIESSCHE Eddy</t>
  </si>
  <si>
    <t xml:space="preserve">UITSLAG INTERDISTRICTSFINALE 6° KLASSE BANDSTOTEN K.B. </t>
  </si>
  <si>
    <t>MA 15 &amp; ZA 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</si>
</sst>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J28" sqref="J28:J32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970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1100</v>
      </c>
      <c r="D11" s="83">
        <v>2.2999999999999998</v>
      </c>
      <c r="E11" s="83"/>
      <c r="F11" s="44">
        <v>20</v>
      </c>
      <c r="G11" s="42"/>
      <c r="H11" s="45">
        <v>0.9</v>
      </c>
      <c r="I11" s="45">
        <v>1.3</v>
      </c>
      <c r="J11" s="58">
        <v>1.75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7689</v>
      </c>
      <c r="C13" s="30" t="str">
        <f>IF($B13="","(Naam Speler)",VLOOKUP($B13,LEDEN!$B:$G,5,FALSE))</f>
        <v>BOSSAERT Dirk</v>
      </c>
      <c r="D13" s="29" t="str">
        <f>IF($B13="","(Club)",VLOOKUP($B13,LEDEN!$B:$G,3,FALSE))</f>
        <v>K.GHOK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9532</v>
      </c>
      <c r="C14" s="22" t="str">
        <f>IF($B14="","",VLOOKUP($B14,LEDEN!$B:$G,5,FALSE))</f>
        <v>VIENNE Isabelle</v>
      </c>
      <c r="D14" s="21" t="str">
        <f>IF($H14="","",IF($H14&lt;$H$11,"OG",IF($H14&gt;=$J$11,"D.PR",IF($H14&gt;=$I$11,"PROM","MG"))))</f>
        <v>OG</v>
      </c>
      <c r="E14" s="20">
        <v>0</v>
      </c>
      <c r="F14" s="19">
        <v>18</v>
      </c>
      <c r="G14" s="19">
        <v>31</v>
      </c>
      <c r="H14" s="51">
        <f>IF(G14="","",ROUNDDOWN(F14/G14,2))</f>
        <v>0.57999999999999996</v>
      </c>
      <c r="I14" s="19">
        <v>3</v>
      </c>
      <c r="J14" s="66">
        <v>3</v>
      </c>
    </row>
    <row r="15" spans="1:13" ht="22.5" customHeight="1" x14ac:dyDescent="0.25">
      <c r="B15" s="18">
        <v>1058</v>
      </c>
      <c r="C15" s="17" t="str">
        <f>IF($B15="","",VLOOKUP($B15,LEDEN!$B:$G,5,FALSE))</f>
        <v>VERMEERSCH Dave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15</v>
      </c>
      <c r="G15" s="14">
        <v>26</v>
      </c>
      <c r="H15" s="52">
        <f t="shared" ref="H15:H17" si="1">IF(G15="","",ROUNDDOWN(F15/G15,2))</f>
        <v>0.56999999999999995</v>
      </c>
      <c r="I15" s="14">
        <v>2</v>
      </c>
      <c r="J15" s="67"/>
    </row>
    <row r="16" spans="1:13" ht="22.5" customHeight="1" x14ac:dyDescent="0.25">
      <c r="B16" s="18">
        <v>7071</v>
      </c>
      <c r="C16" s="17" t="str">
        <f>IF($B16="","",VLOOKUP($B16,LEDEN!$B:$G,5,FALSE))</f>
        <v>HONRAEDT Christiaan</v>
      </c>
      <c r="D16" s="16" t="str">
        <f t="shared" si="0"/>
        <v>OG</v>
      </c>
      <c r="E16" s="15">
        <v>2</v>
      </c>
      <c r="F16" s="14">
        <v>20</v>
      </c>
      <c r="G16" s="14">
        <v>33</v>
      </c>
      <c r="H16" s="52">
        <f t="shared" si="1"/>
        <v>0.6</v>
      </c>
      <c r="I16" s="14">
        <v>3</v>
      </c>
      <c r="J16" s="67"/>
    </row>
    <row r="17" spans="2:12" ht="22.5" customHeight="1" thickBot="1" x14ac:dyDescent="0.3">
      <c r="B17" s="13">
        <v>6717</v>
      </c>
      <c r="C17" s="12" t="str">
        <f>IF($B17="","",VLOOKUP($B17,LEDEN!$B:$G,5,FALSE))</f>
        <v>VANDENABEELE Daniël</v>
      </c>
      <c r="D17" s="11" t="str">
        <f t="shared" si="0"/>
        <v>MG</v>
      </c>
      <c r="E17" s="10">
        <v>2</v>
      </c>
      <c r="F17" s="9">
        <v>20</v>
      </c>
      <c r="G17" s="9">
        <v>17</v>
      </c>
      <c r="H17" s="53">
        <f t="shared" si="1"/>
        <v>1.17</v>
      </c>
      <c r="I17" s="9">
        <v>4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4</v>
      </c>
      <c r="F18" s="5">
        <f>SUM(F14:F17)</f>
        <v>73</v>
      </c>
      <c r="G18" s="5">
        <f>SUM(G14:G17)</f>
        <v>107</v>
      </c>
      <c r="H18" s="6">
        <f>IF(G18=0,0,ROUNDDOWN(F18/G18,2))</f>
        <v>0.68</v>
      </c>
      <c r="I18" s="46">
        <f>MAX(I14:I17)</f>
        <v>4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9532</v>
      </c>
      <c r="C20" s="30" t="str">
        <f>IF($B20="","(Naam Speler)",VLOOKUP($B20,LEDEN!$B:$G,5,FALSE))</f>
        <v>VIENNE Isabelle</v>
      </c>
      <c r="D20" s="29" t="str">
        <f>IF($B20="","(Club)",VLOOKUP($B20,LEDEN!$B:$G,3,FALSE))</f>
        <v>K.GHOK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7689</v>
      </c>
      <c r="C21" s="22" t="str">
        <f>IF($B21="","",VLOOKUP($B21,LEDEN!$B:$G,5,FALSE))</f>
        <v>BOSSAERT Dirk</v>
      </c>
      <c r="D21" s="21" t="str">
        <f>IF($H21="","",IF($H21&lt;$H$11,"OG",IF($H21&gt;=$J$11,"D.PR",IF($H21&gt;=$I$11,"PROM","MG"))))</f>
        <v>OG</v>
      </c>
      <c r="E21" s="20">
        <v>2</v>
      </c>
      <c r="F21" s="19">
        <v>20</v>
      </c>
      <c r="G21" s="19">
        <v>31</v>
      </c>
      <c r="H21" s="51">
        <f>IF(G21="","",ROUNDDOWN(F21/G21,2))</f>
        <v>0.64</v>
      </c>
      <c r="I21" s="19">
        <v>3</v>
      </c>
      <c r="J21" s="66">
        <v>1</v>
      </c>
    </row>
    <row r="22" spans="2:12" ht="22.5" customHeight="1" x14ac:dyDescent="0.25">
      <c r="B22" s="18">
        <v>6717</v>
      </c>
      <c r="C22" s="17" t="str">
        <f>IF($B22="","",VLOOKUP($B22,LEDEN!$B:$G,5,FALSE))</f>
        <v>VANDENABEELE Daniël</v>
      </c>
      <c r="D22" s="16" t="str">
        <f t="shared" ref="D22:D24" si="2">IF($H22="","",IF($H22&lt;$H$11,"OG",IF($H22&gt;=$J$11,"D.PR",IF($H22&gt;=$I$11,"PROM","MG"))))</f>
        <v>MG</v>
      </c>
      <c r="E22" s="15">
        <v>2</v>
      </c>
      <c r="F22" s="14">
        <v>20</v>
      </c>
      <c r="G22" s="14">
        <v>22</v>
      </c>
      <c r="H22" s="52">
        <f t="shared" ref="H22:H24" si="3">IF(G22="","",ROUNDDOWN(F22/G22,2))</f>
        <v>0.9</v>
      </c>
      <c r="I22" s="14">
        <v>6</v>
      </c>
      <c r="J22" s="67"/>
    </row>
    <row r="23" spans="2:12" ht="22.5" customHeight="1" x14ac:dyDescent="0.25">
      <c r="B23" s="18">
        <v>7071</v>
      </c>
      <c r="C23" s="17" t="str">
        <f>IF($B23="","",VLOOKUP($B23,LEDEN!$B:$G,5,FALSE))</f>
        <v>HONRAEDT Christiaan</v>
      </c>
      <c r="D23" s="16" t="str">
        <f t="shared" si="2"/>
        <v>OG</v>
      </c>
      <c r="E23" s="15">
        <v>2</v>
      </c>
      <c r="F23" s="14">
        <v>20</v>
      </c>
      <c r="G23" s="14">
        <v>26</v>
      </c>
      <c r="H23" s="52">
        <f t="shared" si="3"/>
        <v>0.76</v>
      </c>
      <c r="I23" s="14">
        <v>3</v>
      </c>
      <c r="J23" s="67"/>
    </row>
    <row r="24" spans="2:12" ht="22.5" customHeight="1" thickBot="1" x14ac:dyDescent="0.3">
      <c r="B24" s="13">
        <v>1058</v>
      </c>
      <c r="C24" s="12" t="str">
        <f>IF($B24="","",VLOOKUP($B24,LEDEN!$B:$G,5,FALSE))</f>
        <v>VERMEERSCH Dave</v>
      </c>
      <c r="D24" s="11" t="str">
        <f t="shared" si="2"/>
        <v>MG</v>
      </c>
      <c r="E24" s="10">
        <v>2</v>
      </c>
      <c r="F24" s="9">
        <v>20</v>
      </c>
      <c r="G24" s="9">
        <v>21</v>
      </c>
      <c r="H24" s="53">
        <f t="shared" si="3"/>
        <v>0.95</v>
      </c>
      <c r="I24" s="9">
        <v>3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8</v>
      </c>
      <c r="F25" s="5">
        <f>SUM(F21:F24)</f>
        <v>80</v>
      </c>
      <c r="G25" s="5">
        <f>SUM(G21:G24)</f>
        <v>100</v>
      </c>
      <c r="H25" s="6">
        <f>IF(G25=0,0,ROUNDDOWN(F25/G25,2))</f>
        <v>0.8</v>
      </c>
      <c r="I25" s="46">
        <f>MAX(I21:I24)</f>
        <v>6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7071</v>
      </c>
      <c r="C27" s="30" t="str">
        <f>IF($B27="","(Naam Speler)",VLOOKUP($B27,LEDEN!$B:$G,5,FALSE))</f>
        <v>HONRAEDT Christiaan</v>
      </c>
      <c r="D27" s="29" t="str">
        <f>IF($B27="","(Club)",VLOOKUP($B27,LEDEN!$B:$G,3,FALSE))</f>
        <v>KKBC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1058</v>
      </c>
      <c r="C28" s="22" t="str">
        <f>IF($B28="","",VLOOKUP($B28,LEDEN!$B:$G,5,FALSE))</f>
        <v>VERMEERSCH Dave</v>
      </c>
      <c r="D28" s="21" t="str">
        <f>IF($H28="","",IF($H28&lt;$H$11,"OG",IF($H28&gt;=$J$11,"D.PR",IF($H28&gt;=$I$11,"PROM","MG"))))</f>
        <v>OG</v>
      </c>
      <c r="E28" s="20">
        <v>0</v>
      </c>
      <c r="F28" s="19">
        <v>18</v>
      </c>
      <c r="G28" s="19">
        <v>37</v>
      </c>
      <c r="H28" s="51">
        <f>IF(G28="","",ROUNDDOWN(F28/G28,2))</f>
        <v>0.48</v>
      </c>
      <c r="I28" s="19">
        <v>3</v>
      </c>
      <c r="J28" s="66">
        <v>5</v>
      </c>
    </row>
    <row r="29" spans="2:12" ht="22.5" customHeight="1" x14ac:dyDescent="0.25">
      <c r="B29" s="18">
        <v>6717</v>
      </c>
      <c r="C29" s="17" t="str">
        <f>IF($B29="","",VLOOKUP($B29,LEDEN!$B:$G,5,FALSE))</f>
        <v>VANDENABEELE Daniël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16</v>
      </c>
      <c r="G29" s="14">
        <v>24</v>
      </c>
      <c r="H29" s="52">
        <f t="shared" ref="H29:H31" si="5">IF(G29="","",ROUNDDOWN(F29/G29,2))</f>
        <v>0.66</v>
      </c>
      <c r="I29" s="14">
        <v>2</v>
      </c>
      <c r="J29" s="67"/>
    </row>
    <row r="30" spans="2:12" ht="22.5" customHeight="1" x14ac:dyDescent="0.25">
      <c r="B30" s="18">
        <v>7689</v>
      </c>
      <c r="C30" s="17" t="str">
        <f>IF($B30="","",VLOOKUP($B30,LEDEN!$B:$G,5,FALSE))</f>
        <v>BOSSAERT Dirk</v>
      </c>
      <c r="D30" s="16" t="str">
        <f t="shared" si="4"/>
        <v>OG</v>
      </c>
      <c r="E30" s="15">
        <v>0</v>
      </c>
      <c r="F30" s="14">
        <v>13</v>
      </c>
      <c r="G30" s="14">
        <v>33</v>
      </c>
      <c r="H30" s="52">
        <f t="shared" si="5"/>
        <v>0.39</v>
      </c>
      <c r="I30" s="14">
        <v>2</v>
      </c>
      <c r="J30" s="67"/>
    </row>
    <row r="31" spans="2:12" ht="22.5" customHeight="1" thickBot="1" x14ac:dyDescent="0.3">
      <c r="B31" s="13">
        <v>9532</v>
      </c>
      <c r="C31" s="12" t="str">
        <f>IF($B31="","",VLOOKUP($B31,LEDEN!$B:$G,5,FALSE))</f>
        <v>VIENNE Isabelle</v>
      </c>
      <c r="D31" s="11" t="str">
        <f t="shared" si="4"/>
        <v>OG</v>
      </c>
      <c r="E31" s="10">
        <v>0</v>
      </c>
      <c r="F31" s="9">
        <v>15</v>
      </c>
      <c r="G31" s="9">
        <v>26</v>
      </c>
      <c r="H31" s="53">
        <f t="shared" si="5"/>
        <v>0.56999999999999995</v>
      </c>
      <c r="I31" s="9">
        <v>2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0</v>
      </c>
      <c r="F32" s="5">
        <f>SUM(F28:F31)</f>
        <v>62</v>
      </c>
      <c r="G32" s="5">
        <f>SUM(G28:G31)</f>
        <v>120</v>
      </c>
      <c r="H32" s="6">
        <f>IF(G32=0,0,ROUNDDOWN(F32/G32,2))</f>
        <v>0.51</v>
      </c>
      <c r="I32" s="46">
        <f>MAX(I28:I31)</f>
        <v>3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1058</v>
      </c>
      <c r="C34" s="30" t="str">
        <f>IF($B34="","(Naam Speler)",VLOOKUP($B34,LEDEN!$B:$G,5,FALSE))</f>
        <v>VERMEERSCH Dave</v>
      </c>
      <c r="D34" s="29" t="str">
        <f>IF($B34="","(Club)",VLOOKUP($B34,LEDEN!$B:$G,3,FALSE))</f>
        <v>KKBC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7071</v>
      </c>
      <c r="C35" s="22" t="str">
        <f>IF($B35="","",VLOOKUP($B35,LEDEN!$B:$G,5,FALSE))</f>
        <v>HONRAEDT Christiaan</v>
      </c>
      <c r="D35" s="21" t="str">
        <f>IF($H35="","",IF($H35&lt;$H$11,"OG",IF($H35&gt;=$J$11,"D.PR",IF($H35&gt;=$I$11,"PROM","MG"))))</f>
        <v>OG</v>
      </c>
      <c r="E35" s="20">
        <v>2</v>
      </c>
      <c r="F35" s="19">
        <v>20</v>
      </c>
      <c r="G35" s="19">
        <v>37</v>
      </c>
      <c r="H35" s="51">
        <f>IF(G35="","",ROUNDDOWN(F35/G35,2))</f>
        <v>0.54</v>
      </c>
      <c r="I35" s="19">
        <v>3</v>
      </c>
      <c r="J35" s="66">
        <v>2</v>
      </c>
    </row>
    <row r="36" spans="2:12" ht="22.5" customHeight="1" x14ac:dyDescent="0.25">
      <c r="B36" s="18">
        <v>7689</v>
      </c>
      <c r="C36" s="17" t="str">
        <f>IF($B36="","",VLOOKUP($B36,LEDEN!$B:$G,5,FALSE))</f>
        <v>BOSSAERT Dirk</v>
      </c>
      <c r="D36" s="16" t="str">
        <f t="shared" ref="D36:D38" si="6">IF($H36="","",IF($H36&lt;$H$11,"OG",IF($H36&gt;=$J$11,"D.PR",IF($H36&gt;=$I$11,"PROM","MG"))))</f>
        <v>OG</v>
      </c>
      <c r="E36" s="15">
        <v>2</v>
      </c>
      <c r="F36" s="14">
        <v>20</v>
      </c>
      <c r="G36" s="14">
        <v>26</v>
      </c>
      <c r="H36" s="52">
        <f t="shared" ref="H36:H38" si="7">IF(G36="","",ROUNDDOWN(F36/G36,2))</f>
        <v>0.76</v>
      </c>
      <c r="I36" s="14">
        <v>3</v>
      </c>
      <c r="J36" s="67"/>
    </row>
    <row r="37" spans="2:12" ht="22.5" customHeight="1" x14ac:dyDescent="0.25">
      <c r="B37" s="18">
        <v>6717</v>
      </c>
      <c r="C37" s="17" t="str">
        <f>IF($B37="","",VLOOKUP($B37,LEDEN!$B:$G,5,FALSE))</f>
        <v>VANDENABEELE Daniël</v>
      </c>
      <c r="D37" s="16" t="str">
        <f t="shared" si="6"/>
        <v>OG</v>
      </c>
      <c r="E37" s="15">
        <v>2</v>
      </c>
      <c r="F37" s="14">
        <v>20</v>
      </c>
      <c r="G37" s="14">
        <v>26</v>
      </c>
      <c r="H37" s="52">
        <f t="shared" si="7"/>
        <v>0.76</v>
      </c>
      <c r="I37" s="14">
        <v>3</v>
      </c>
      <c r="J37" s="67"/>
    </row>
    <row r="38" spans="2:12" ht="22.5" customHeight="1" thickBot="1" x14ac:dyDescent="0.3">
      <c r="B38" s="13">
        <v>9532</v>
      </c>
      <c r="C38" s="12" t="str">
        <f>IF($B38="","",VLOOKUP($B38,LEDEN!$B:$G,5,FALSE))</f>
        <v>VIENNE Isabelle</v>
      </c>
      <c r="D38" s="11" t="str">
        <f t="shared" si="6"/>
        <v>OG</v>
      </c>
      <c r="E38" s="10">
        <v>0</v>
      </c>
      <c r="F38" s="9">
        <v>14</v>
      </c>
      <c r="G38" s="9">
        <v>21</v>
      </c>
      <c r="H38" s="53">
        <f t="shared" si="7"/>
        <v>0.66</v>
      </c>
      <c r="I38" s="9">
        <v>4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6</v>
      </c>
      <c r="F39" s="5">
        <f>SUM(F35:F38)</f>
        <v>74</v>
      </c>
      <c r="G39" s="5">
        <f>SUM(G35:G38)</f>
        <v>110</v>
      </c>
      <c r="H39" s="6">
        <f>IF(G39=0,0,ROUNDDOWN(F39/G39,2))</f>
        <v>0.67</v>
      </c>
      <c r="I39" s="46">
        <f>MAX(I35:I38)</f>
        <v>4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6717</v>
      </c>
      <c r="C41" s="30" t="str">
        <f>IF($B41="","(Naam Speler)",VLOOKUP($B41,LEDEN!$B:$G,5,FALSE))</f>
        <v>VANDENABEELE Daniël</v>
      </c>
      <c r="D41" s="29" t="str">
        <f>IF($B41="","(Club)",VLOOKUP($B41,LEDEN!$B:$G,3,FALSE))</f>
        <v>K.ZE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NS</v>
      </c>
    </row>
    <row r="42" spans="2:12" ht="22.5" customHeight="1" thickTop="1" x14ac:dyDescent="0.25">
      <c r="B42" s="23">
        <v>7071</v>
      </c>
      <c r="C42" s="22" t="str">
        <f>IF($B42="","",VLOOKUP($B42,LEDEN!$B:$G,5,FALSE))</f>
        <v>HONRAEDT Christiaan</v>
      </c>
      <c r="D42" s="21" t="str">
        <f>IF($H42="","",IF($H42&lt;$H$11,"OG",IF($H42&gt;=$J$11,"D.PR",IF($H42&gt;=$I$11,"PROM","MG"))))</f>
        <v>OG</v>
      </c>
      <c r="E42" s="20">
        <v>2</v>
      </c>
      <c r="F42" s="19">
        <v>20</v>
      </c>
      <c r="G42" s="19">
        <v>24</v>
      </c>
      <c r="H42" s="51">
        <f>IF(G42="","",ROUNDDOWN(F42/G42,2))</f>
        <v>0.83</v>
      </c>
      <c r="I42" s="19">
        <v>4</v>
      </c>
      <c r="J42" s="66">
        <v>4</v>
      </c>
    </row>
    <row r="43" spans="2:12" ht="22.5" customHeight="1" x14ac:dyDescent="0.25">
      <c r="B43" s="18">
        <v>9532</v>
      </c>
      <c r="C43" s="17" t="str">
        <f>IF($B43="","",VLOOKUP($B43,LEDEN!$B:$G,5,FALSE))</f>
        <v>VIENNE Isabelle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15</v>
      </c>
      <c r="G43" s="14">
        <v>22</v>
      </c>
      <c r="H43" s="52">
        <f t="shared" ref="H43:H45" si="9">IF(G43="","",ROUNDDOWN(F43/G43,2))</f>
        <v>0.68</v>
      </c>
      <c r="I43" s="14">
        <v>2</v>
      </c>
      <c r="J43" s="67"/>
    </row>
    <row r="44" spans="2:12" ht="22.5" customHeight="1" x14ac:dyDescent="0.25">
      <c r="B44" s="18">
        <v>1058</v>
      </c>
      <c r="C44" s="17" t="str">
        <f>IF($B44="","",VLOOKUP($B44,LEDEN!$B:$G,5,FALSE))</f>
        <v>VERMEERSCH Dave</v>
      </c>
      <c r="D44" s="16" t="str">
        <f t="shared" si="8"/>
        <v>OG</v>
      </c>
      <c r="E44" s="15">
        <v>0</v>
      </c>
      <c r="F44" s="14">
        <v>16</v>
      </c>
      <c r="G44" s="14">
        <v>26</v>
      </c>
      <c r="H44" s="52">
        <f t="shared" si="9"/>
        <v>0.61</v>
      </c>
      <c r="I44" s="14">
        <v>3</v>
      </c>
      <c r="J44" s="67"/>
    </row>
    <row r="45" spans="2:12" ht="22.5" customHeight="1" thickBot="1" x14ac:dyDescent="0.3">
      <c r="B45" s="13">
        <v>7689</v>
      </c>
      <c r="C45" s="12" t="str">
        <f>IF($B45="","",VLOOKUP($B45,LEDEN!$B:$G,5,FALSE))</f>
        <v>BOSSAERT Dirk</v>
      </c>
      <c r="D45" s="11" t="str">
        <f t="shared" si="8"/>
        <v>MG</v>
      </c>
      <c r="E45" s="10">
        <v>0</v>
      </c>
      <c r="F45" s="9">
        <v>16</v>
      </c>
      <c r="G45" s="9">
        <v>17</v>
      </c>
      <c r="H45" s="53">
        <f t="shared" si="9"/>
        <v>0.94</v>
      </c>
      <c r="I45" s="9">
        <v>3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67</v>
      </c>
      <c r="G46" s="5">
        <f>SUM(G42:G45)</f>
        <v>89</v>
      </c>
      <c r="H46" s="6">
        <f>IF(G46=0,0,ROUNDDOWN(F46/G46,2))</f>
        <v>0.75</v>
      </c>
      <c r="I46" s="46">
        <f>MAX(I42:I45)</f>
        <v>4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957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970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1097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958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958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958</v>
      </c>
      <c r="F5" s="61" t="s">
        <v>1055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958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958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958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958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958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958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958</v>
      </c>
      <c r="F12" s="61" t="s">
        <v>992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958</v>
      </c>
      <c r="F13" s="61" t="s">
        <v>959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958</v>
      </c>
      <c r="F14" s="61" t="s">
        <v>960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958</v>
      </c>
      <c r="F15" s="61" t="s">
        <v>993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958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958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958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958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958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958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958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958</v>
      </c>
      <c r="F23" s="61" t="s">
        <v>994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958</v>
      </c>
      <c r="F24" s="61" t="s">
        <v>995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958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958</v>
      </c>
      <c r="F26" s="61" t="s">
        <v>996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958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958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958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958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958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958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961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961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961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961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961</v>
      </c>
      <c r="F37" s="61" t="s">
        <v>43</v>
      </c>
    </row>
    <row r="38" spans="2:7" ht="14.25" customHeight="1" x14ac:dyDescent="0.25">
      <c r="B38" s="60">
        <v>7102</v>
      </c>
      <c r="C38" s="60" t="s">
        <v>997</v>
      </c>
      <c r="D38" s="60" t="s">
        <v>998</v>
      </c>
      <c r="E38" s="60" t="s">
        <v>999</v>
      </c>
      <c r="F38" s="61" t="s">
        <v>1000</v>
      </c>
      <c r="G38" s="60" t="s">
        <v>911</v>
      </c>
    </row>
    <row r="39" spans="2:7" ht="14.25" customHeight="1" x14ac:dyDescent="0.25">
      <c r="B39" s="60">
        <v>4341</v>
      </c>
      <c r="C39" s="60" t="s">
        <v>997</v>
      </c>
      <c r="D39" s="60" t="s">
        <v>998</v>
      </c>
      <c r="E39" s="60" t="s">
        <v>999</v>
      </c>
      <c r="F39" s="61" t="s">
        <v>685</v>
      </c>
    </row>
    <row r="40" spans="2:7" ht="14.25" customHeight="1" x14ac:dyDescent="0.25">
      <c r="B40" s="60">
        <v>2211</v>
      </c>
      <c r="C40" s="60" t="s">
        <v>997</v>
      </c>
      <c r="D40" s="60" t="s">
        <v>998</v>
      </c>
      <c r="E40" s="60" t="s">
        <v>999</v>
      </c>
      <c r="F40" s="61" t="s">
        <v>609</v>
      </c>
    </row>
    <row r="41" spans="2:7" ht="14.25" customHeight="1" x14ac:dyDescent="0.25">
      <c r="B41" s="60">
        <v>6767</v>
      </c>
      <c r="C41" s="60" t="s">
        <v>997</v>
      </c>
      <c r="D41" s="60" t="s">
        <v>998</v>
      </c>
      <c r="E41" s="60" t="s">
        <v>999</v>
      </c>
      <c r="F41" s="61" t="s">
        <v>1056</v>
      </c>
      <c r="G41" s="60" t="s">
        <v>911</v>
      </c>
    </row>
    <row r="42" spans="2:7" ht="14.25" customHeight="1" x14ac:dyDescent="0.25">
      <c r="B42" s="60">
        <v>6769</v>
      </c>
      <c r="C42" s="60" t="s">
        <v>997</v>
      </c>
      <c r="D42" s="60" t="s">
        <v>998</v>
      </c>
      <c r="E42" s="60" t="s">
        <v>999</v>
      </c>
      <c r="F42" s="61" t="s">
        <v>1057</v>
      </c>
      <c r="G42" s="60" t="s">
        <v>911</v>
      </c>
    </row>
    <row r="43" spans="2:7" ht="14.25" customHeight="1" x14ac:dyDescent="0.25">
      <c r="B43" s="60">
        <v>2218</v>
      </c>
      <c r="C43" s="60" t="s">
        <v>997</v>
      </c>
      <c r="D43" s="60" t="s">
        <v>998</v>
      </c>
      <c r="E43" s="60" t="s">
        <v>999</v>
      </c>
      <c r="F43" s="61" t="s">
        <v>1001</v>
      </c>
    </row>
    <row r="44" spans="2:7" ht="14.25" customHeight="1" x14ac:dyDescent="0.25">
      <c r="B44" s="60">
        <v>7090</v>
      </c>
      <c r="C44" s="60" t="s">
        <v>997</v>
      </c>
      <c r="D44" s="60" t="s">
        <v>998</v>
      </c>
      <c r="E44" s="60" t="s">
        <v>999</v>
      </c>
      <c r="F44" s="61" t="s">
        <v>1002</v>
      </c>
    </row>
    <row r="45" spans="2:7" ht="14.25" customHeight="1" x14ac:dyDescent="0.25">
      <c r="B45" s="60">
        <v>5949</v>
      </c>
      <c r="C45" s="60" t="s">
        <v>997</v>
      </c>
      <c r="D45" s="60" t="s">
        <v>998</v>
      </c>
      <c r="E45" s="60" t="s">
        <v>999</v>
      </c>
      <c r="F45" s="61" t="s">
        <v>1003</v>
      </c>
    </row>
    <row r="46" spans="2:7" ht="14.25" customHeight="1" x14ac:dyDescent="0.25">
      <c r="B46" s="60">
        <v>4363</v>
      </c>
      <c r="C46" s="60" t="s">
        <v>997</v>
      </c>
      <c r="D46" s="60" t="s">
        <v>998</v>
      </c>
      <c r="E46" s="60" t="s">
        <v>999</v>
      </c>
      <c r="F46" s="61" t="s">
        <v>202</v>
      </c>
    </row>
    <row r="47" spans="2:7" ht="14.25" customHeight="1" x14ac:dyDescent="0.25">
      <c r="B47" s="60">
        <v>6088</v>
      </c>
      <c r="C47" s="60" t="s">
        <v>997</v>
      </c>
      <c r="D47" s="60" t="s">
        <v>998</v>
      </c>
      <c r="E47" s="60" t="s">
        <v>999</v>
      </c>
      <c r="F47" s="61" t="s">
        <v>779</v>
      </c>
    </row>
    <row r="48" spans="2:7" ht="14.25" customHeight="1" x14ac:dyDescent="0.25">
      <c r="B48" s="60">
        <v>6777</v>
      </c>
      <c r="C48" s="60" t="s">
        <v>997</v>
      </c>
      <c r="D48" s="60" t="s">
        <v>998</v>
      </c>
      <c r="E48" s="60" t="s">
        <v>999</v>
      </c>
      <c r="F48" s="61" t="s">
        <v>1058</v>
      </c>
      <c r="G48" s="60" t="s">
        <v>911</v>
      </c>
    </row>
    <row r="49" spans="2:7" ht="14.25" customHeight="1" x14ac:dyDescent="0.25">
      <c r="B49" s="60">
        <v>1414</v>
      </c>
      <c r="C49" s="60" t="s">
        <v>997</v>
      </c>
      <c r="D49" s="60" t="s">
        <v>998</v>
      </c>
      <c r="E49" s="60" t="s">
        <v>999</v>
      </c>
      <c r="F49" s="61" t="s">
        <v>585</v>
      </c>
    </row>
    <row r="50" spans="2:7" ht="14.25" customHeight="1" x14ac:dyDescent="0.25">
      <c r="B50" s="60">
        <v>6778</v>
      </c>
      <c r="C50" s="60" t="s">
        <v>997</v>
      </c>
      <c r="D50" s="60" t="s">
        <v>998</v>
      </c>
      <c r="E50" s="60" t="s">
        <v>999</v>
      </c>
      <c r="F50" s="61" t="s">
        <v>1059</v>
      </c>
      <c r="G50" s="60" t="s">
        <v>911</v>
      </c>
    </row>
    <row r="51" spans="2:7" ht="14.25" customHeight="1" x14ac:dyDescent="0.25">
      <c r="B51" s="60">
        <v>4301</v>
      </c>
      <c r="C51" s="60" t="s">
        <v>997</v>
      </c>
      <c r="D51" s="60" t="s">
        <v>998</v>
      </c>
      <c r="E51" s="60" t="s">
        <v>999</v>
      </c>
      <c r="F51" s="61" t="s">
        <v>758</v>
      </c>
    </row>
    <row r="52" spans="2:7" ht="14.25" customHeight="1" x14ac:dyDescent="0.25">
      <c r="B52" s="60">
        <v>5198</v>
      </c>
      <c r="C52" s="60" t="s">
        <v>997</v>
      </c>
      <c r="D52" s="60" t="s">
        <v>998</v>
      </c>
      <c r="E52" s="60" t="s">
        <v>999</v>
      </c>
      <c r="F52" s="61" t="s">
        <v>782</v>
      </c>
    </row>
    <row r="53" spans="2:7" ht="14.25" customHeight="1" x14ac:dyDescent="0.25">
      <c r="B53" s="60">
        <v>4320</v>
      </c>
      <c r="C53" s="60" t="s">
        <v>997</v>
      </c>
      <c r="D53" s="60" t="s">
        <v>998</v>
      </c>
      <c r="E53" s="60" t="s">
        <v>999</v>
      </c>
      <c r="F53" s="61" t="s">
        <v>783</v>
      </c>
    </row>
    <row r="54" spans="2:7" ht="14.25" customHeight="1" x14ac:dyDescent="0.25">
      <c r="B54" s="60">
        <v>7091</v>
      </c>
      <c r="C54" s="60" t="s">
        <v>997</v>
      </c>
      <c r="D54" s="60" t="s">
        <v>998</v>
      </c>
      <c r="E54" s="60" t="s">
        <v>999</v>
      </c>
      <c r="F54" s="61" t="s">
        <v>1004</v>
      </c>
    </row>
    <row r="55" spans="2:7" ht="14.25" customHeight="1" x14ac:dyDescent="0.25">
      <c r="B55" s="62">
        <v>6454</v>
      </c>
      <c r="C55" s="60" t="s">
        <v>997</v>
      </c>
      <c r="D55" s="60" t="s">
        <v>998</v>
      </c>
      <c r="E55" s="60" t="s">
        <v>999</v>
      </c>
      <c r="F55" s="61" t="s">
        <v>787</v>
      </c>
    </row>
    <row r="56" spans="2:7" ht="14.25" customHeight="1" x14ac:dyDescent="0.25">
      <c r="B56" s="60">
        <v>7096</v>
      </c>
      <c r="C56" s="60" t="s">
        <v>997</v>
      </c>
      <c r="D56" s="60" t="s">
        <v>998</v>
      </c>
      <c r="E56" s="60" t="s">
        <v>999</v>
      </c>
      <c r="F56" s="61" t="s">
        <v>1005</v>
      </c>
    </row>
    <row r="57" spans="2:7" ht="14.25" customHeight="1" x14ac:dyDescent="0.25">
      <c r="B57" s="60">
        <v>4352</v>
      </c>
      <c r="C57" s="60" t="s">
        <v>997</v>
      </c>
      <c r="D57" s="60" t="s">
        <v>998</v>
      </c>
      <c r="E57" s="60" t="s">
        <v>999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962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962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962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962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962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962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962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962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962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962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962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962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962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962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962</v>
      </c>
      <c r="F86" s="61" t="s">
        <v>1060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962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962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962</v>
      </c>
      <c r="F89" s="61" t="s">
        <v>1009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962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962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962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962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962</v>
      </c>
      <c r="F94" s="61" t="s">
        <v>1098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962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962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962</v>
      </c>
      <c r="F97" s="61" t="s">
        <v>1061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962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962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1062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1054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963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963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963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963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963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963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963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963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963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963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963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963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963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963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963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963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963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963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963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963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963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963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1063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1063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1063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1063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1063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1063</v>
      </c>
      <c r="F141" s="61" t="s">
        <v>1010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1063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1063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1063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1063</v>
      </c>
      <c r="F145" s="61" t="s">
        <v>1011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1063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1063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1063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1063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1063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1063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1063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964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964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964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964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964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964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964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964</v>
      </c>
      <c r="F160" s="61" t="s">
        <v>1064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964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964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964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964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964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964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964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964</v>
      </c>
      <c r="F168" s="61" t="s">
        <v>1065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964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964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964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964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964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964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964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964</v>
      </c>
      <c r="F176" s="61" t="s">
        <v>1012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964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964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964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964</v>
      </c>
      <c r="F180" s="61" t="s">
        <v>1066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964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964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964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964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964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964</v>
      </c>
      <c r="F186" s="61" t="s">
        <v>1013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964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964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964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964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964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964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964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964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964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964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964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964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964</v>
      </c>
      <c r="F199" s="61" t="s">
        <v>1014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964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964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964</v>
      </c>
      <c r="F202" s="61" t="s">
        <v>1067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964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964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964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964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964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964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964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964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964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964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964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964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964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964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964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964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964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964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964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964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964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964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964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964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965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965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965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965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965</v>
      </c>
      <c r="F231" s="61" t="s">
        <v>966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965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965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965</v>
      </c>
      <c r="F234" s="61" t="s">
        <v>1015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965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965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965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965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965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965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965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965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965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965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965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965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965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965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965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965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965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965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965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965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965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967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967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967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967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967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967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967</v>
      </c>
      <c r="F262" s="61" t="s">
        <v>1068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967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967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967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967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967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967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967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967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967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967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967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967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967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967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967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967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967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967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967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967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967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967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967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967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967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967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967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967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967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967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967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967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967</v>
      </c>
      <c r="F295" s="61" t="s">
        <v>1016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967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967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967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967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967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968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968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968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968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968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968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968</v>
      </c>
      <c r="F307" s="61" t="s">
        <v>1069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968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968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968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968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968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968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968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968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968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968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968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968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968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968</v>
      </c>
      <c r="F321" s="61" t="s">
        <v>1070</v>
      </c>
      <c r="G321" s="60" t="s">
        <v>1071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968</v>
      </c>
      <c r="F322" s="61" t="s">
        <v>969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968</v>
      </c>
      <c r="F323" s="61" t="s">
        <v>1017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968</v>
      </c>
      <c r="F324" s="61" t="s">
        <v>1018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970</v>
      </c>
      <c r="F325" s="61" t="s">
        <v>1019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970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970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970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970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970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970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970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970</v>
      </c>
      <c r="F333" s="61" t="s">
        <v>1020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970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970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970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970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970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970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970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970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970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970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970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970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970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970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970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970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970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970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970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970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970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970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970</v>
      </c>
      <c r="F356" s="61" t="s">
        <v>1072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970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970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970</v>
      </c>
      <c r="F359" s="61" t="s">
        <v>1021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970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970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970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970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970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970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970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970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970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970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970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970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970</v>
      </c>
      <c r="F372" s="61" t="s">
        <v>971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970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970</v>
      </c>
      <c r="F374" s="61" t="s">
        <v>1022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970</v>
      </c>
      <c r="F375" s="61" t="s">
        <v>972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970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970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970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970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970</v>
      </c>
      <c r="F380" s="61" t="s">
        <v>1073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970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970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970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970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970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973</v>
      </c>
      <c r="F386" s="61" t="s">
        <v>1023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973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973</v>
      </c>
      <c r="F388" s="61" t="s">
        <v>1024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973</v>
      </c>
      <c r="F389" s="61" t="s">
        <v>1025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973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973</v>
      </c>
      <c r="F391" s="61" t="s">
        <v>1026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973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973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973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973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973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973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973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973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973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1074</v>
      </c>
      <c r="E401" s="60" t="s">
        <v>984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1074</v>
      </c>
      <c r="E402" s="60" t="s">
        <v>984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1074</v>
      </c>
      <c r="E403" s="60" t="s">
        <v>984</v>
      </c>
      <c r="F403" s="61" t="s">
        <v>1035</v>
      </c>
    </row>
    <row r="404" spans="2:7" ht="14.25" customHeight="1" x14ac:dyDescent="0.25">
      <c r="B404" s="60">
        <v>6710</v>
      </c>
      <c r="C404" s="60" t="s">
        <v>945</v>
      </c>
      <c r="D404" s="60" t="s">
        <v>1074</v>
      </c>
      <c r="E404" s="60" t="s">
        <v>984</v>
      </c>
      <c r="F404" s="61" t="s">
        <v>1075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1074</v>
      </c>
      <c r="E405" s="60" t="s">
        <v>984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1074</v>
      </c>
      <c r="E406" s="60" t="s">
        <v>984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1074</v>
      </c>
      <c r="E407" s="60" t="s">
        <v>984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1074</v>
      </c>
      <c r="E408" s="60" t="s">
        <v>984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1074</v>
      </c>
      <c r="E409" s="60" t="s">
        <v>984</v>
      </c>
      <c r="F409" s="61" t="s">
        <v>1076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1074</v>
      </c>
      <c r="E410" s="60" t="s">
        <v>984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1074</v>
      </c>
      <c r="E411" s="60" t="s">
        <v>984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1074</v>
      </c>
      <c r="E412" s="60" t="s">
        <v>984</v>
      </c>
      <c r="F412" s="61" t="s">
        <v>1077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974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974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974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974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974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974</v>
      </c>
      <c r="F418" s="61" t="s">
        <v>1053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974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974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974</v>
      </c>
      <c r="F421" s="61" t="s">
        <v>1052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974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974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974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974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974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974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974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974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974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974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974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974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974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974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974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974</v>
      </c>
      <c r="F437" s="61" t="s">
        <v>975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974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974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974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974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974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974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974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974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974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974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976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976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976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976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976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976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976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976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976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976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976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976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976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976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976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976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976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976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976</v>
      </c>
      <c r="F466" s="61" t="s">
        <v>1006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976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976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976</v>
      </c>
      <c r="F469" s="61" t="s">
        <v>1007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976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976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976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976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976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976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976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976</v>
      </c>
      <c r="F477" s="61" t="s">
        <v>1078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976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976</v>
      </c>
      <c r="F479" s="61" t="s">
        <v>1079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976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976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976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976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976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976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976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976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976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976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976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976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976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976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976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976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976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976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976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976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976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976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976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976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976</v>
      </c>
      <c r="F504" s="61" t="s">
        <v>1027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976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976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977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977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977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977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977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977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977</v>
      </c>
      <c r="F513" s="61" t="s">
        <v>1080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977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977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977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978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978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978</v>
      </c>
      <c r="F519" s="61" t="s">
        <v>1028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978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978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978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978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978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978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978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978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978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978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978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978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978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978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978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978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978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978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978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978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978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978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978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978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978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978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979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979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979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979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979</v>
      </c>
      <c r="F550" s="61" t="s">
        <v>479</v>
      </c>
      <c r="G550" s="60" t="s">
        <v>1071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979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979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979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979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979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979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979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979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979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979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979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979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979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979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979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979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979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979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979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980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980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980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980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980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980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980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980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980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980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980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980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980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980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980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981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981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981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981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981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981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981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981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981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981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981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981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981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981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981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981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981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981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981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981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981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981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981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981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981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981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981</v>
      </c>
      <c r="F611" s="61" t="s">
        <v>1029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981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981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981</v>
      </c>
      <c r="F614" s="61" t="s">
        <v>1030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981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981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981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981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981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981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981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981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981</v>
      </c>
      <c r="F623" s="61" t="s">
        <v>1032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981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981</v>
      </c>
      <c r="F625" s="61" t="s">
        <v>1081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981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981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981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981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981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981</v>
      </c>
      <c r="F631" s="61" t="s">
        <v>1082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981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981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981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981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981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981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981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981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981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981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981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981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981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982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982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982</v>
      </c>
      <c r="F647" s="61" t="s">
        <v>1083</v>
      </c>
      <c r="G647" s="60" t="s">
        <v>1071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982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982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982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982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982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982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982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982</v>
      </c>
      <c r="F655" s="61" t="s">
        <v>1033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982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982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982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982</v>
      </c>
      <c r="F659" s="61" t="s">
        <v>1034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982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982</v>
      </c>
      <c r="F661" s="61" t="s">
        <v>983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982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982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982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982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982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982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982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982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982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982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982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982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982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982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982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982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982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982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985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985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985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985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985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985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985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985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985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985</v>
      </c>
      <c r="F689" s="61" t="s">
        <v>1036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985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985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985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985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985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985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985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985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985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985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985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985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985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985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985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985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985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985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985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985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985</v>
      </c>
      <c r="F710" s="61" t="s">
        <v>1037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985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985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985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985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985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985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985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985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985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985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985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985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985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985</v>
      </c>
      <c r="F724" s="61" t="s">
        <v>1038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985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985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985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985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985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985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985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985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985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985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985</v>
      </c>
      <c r="F735" s="61" t="s">
        <v>1084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985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985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985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985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985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985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986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986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986</v>
      </c>
      <c r="F744" s="61" t="s">
        <v>1039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986</v>
      </c>
      <c r="F745" s="61" t="s">
        <v>1040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986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986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986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986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986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986</v>
      </c>
      <c r="F751" s="61" t="s">
        <v>1041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986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986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986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986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986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988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988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988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988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988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989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989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989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989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989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989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989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989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989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989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989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989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989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989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989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989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989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989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989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989</v>
      </c>
      <c r="F781" s="61" t="s">
        <v>1042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989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989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989</v>
      </c>
      <c r="F784" s="61" t="s">
        <v>1085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989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989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989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989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989</v>
      </c>
      <c r="F789" s="61" t="s">
        <v>1086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989</v>
      </c>
      <c r="F790" s="61" t="s">
        <v>1087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989</v>
      </c>
      <c r="F791" s="61" t="s">
        <v>1043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989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989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989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989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989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989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989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989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989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989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989</v>
      </c>
      <c r="F802" s="61" t="s">
        <v>1044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990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990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990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990</v>
      </c>
      <c r="F806" s="61" t="s">
        <v>1045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990</v>
      </c>
      <c r="F807" s="61" t="s">
        <v>1046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990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990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990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990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990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990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990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990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990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990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990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990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990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990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990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990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990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991</v>
      </c>
      <c r="F825" s="61" t="s">
        <v>1088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991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991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991</v>
      </c>
      <c r="F828" s="61" t="s">
        <v>1089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991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991</v>
      </c>
      <c r="F830" s="61" t="s">
        <v>1047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991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991</v>
      </c>
      <c r="F832" s="61" t="s">
        <v>1090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991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991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991</v>
      </c>
      <c r="F835" s="61" t="s">
        <v>1048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991</v>
      </c>
      <c r="F836" s="61" t="s">
        <v>1091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991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991</v>
      </c>
      <c r="F838" s="61" t="s">
        <v>1049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991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991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991</v>
      </c>
      <c r="F841" s="61" t="s">
        <v>1050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991</v>
      </c>
      <c r="F842" s="61" t="s">
        <v>1051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991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991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991</v>
      </c>
      <c r="F845" s="61" t="s">
        <v>1092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1093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1093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1093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1093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1093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1093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1093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1093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1093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1093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1093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1093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1093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1093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1093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1093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1093</v>
      </c>
      <c r="F862" s="61" t="s">
        <v>1031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1093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1093</v>
      </c>
      <c r="F864" s="61" t="s">
        <v>987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1093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1093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1093</v>
      </c>
      <c r="F867" s="61" t="s">
        <v>1094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1093</v>
      </c>
      <c r="F868" s="61" t="s">
        <v>1095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1093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1093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1093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1008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2024-01-21T19:45:17Z</dcterms:modified>
</cp:coreProperties>
</file>