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MB\BANDSTOTEN\4° KLASSE (30)\"/>
    </mc:Choice>
  </mc:AlternateContent>
  <xr:revisionPtr revIDLastSave="0" documentId="8_{32449B95-97E9-42EF-8B3E-7D421EE9F1EA}" xr6:coauthVersionLast="47" xr6:coauthVersionMax="47" xr10:uidLastSave="{00000000-0000-0000-0000-000000000000}"/>
  <bookViews>
    <workbookView xWindow="-108" yWindow="-108" windowWidth="23256" windowHeight="13176" tabRatio="759" xr2:uid="{00000000-000D-0000-FFFF-FFFF00000000}"/>
  </bookViews>
  <sheets>
    <sheet name="Klassieke discipline" sheetId="1" r:id="rId1"/>
    <sheet name="Blad1" sheetId="9" r:id="rId2"/>
    <sheet name="Drieband" sheetId="8" state="hidden" r:id="rId3"/>
    <sheet name="LEDEN" sheetId="7" state="hidden" r:id="rId4"/>
  </sheets>
  <externalReferences>
    <externalReference r:id="rId5"/>
  </externalReferences>
  <definedNames>
    <definedName name="_xlnm._FilterDatabase" localSheetId="3" hidden="1">LEDEN!$B$1:$G$2</definedName>
    <definedName name="_xlnm.Print_Area" localSheetId="2">Drieband!$B$2:$J$53</definedName>
    <definedName name="_xlnm.Print_Area" localSheetId="0">'Klassieke discipline'!$B$2:$J$53</definedName>
    <definedName name="_xlnm.Print_Area" localSheetId="3">LEDEN!$B$1:$G$894</definedName>
    <definedName name="_xlnm.Print_Titles" localSheetId="2">Drieband!$1:$12</definedName>
    <definedName name="_xlnm.Print_Titles" localSheetId="0">'Klassieke discipline'!$1:$12</definedName>
    <definedName name="_xlnm.Print_Titles" localSheetId="3">LEDEN!$B:$G,LEDEN!$1:$2</definedName>
    <definedName name="Data" localSheetId="3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D39" i="8" s="1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3" i="8"/>
  <c r="D53" i="8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2" i="1"/>
  <c r="D52" i="1" s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E53" i="8"/>
  <c r="I46" i="8"/>
  <c r="G46" i="8"/>
  <c r="H46" i="8" s="1"/>
  <c r="D46" i="8" s="1"/>
  <c r="F46" i="8"/>
  <c r="E46" i="8"/>
  <c r="I32" i="8"/>
  <c r="G32" i="8"/>
  <c r="H32" i="8" s="1"/>
  <c r="D32" i="8" s="1"/>
  <c r="F32" i="8"/>
  <c r="E32" i="8"/>
  <c r="I25" i="8"/>
  <c r="G25" i="8"/>
  <c r="H25" i="8" s="1"/>
  <c r="D25" i="8" s="1"/>
  <c r="F25" i="8"/>
  <c r="E25" i="8"/>
  <c r="I18" i="8"/>
  <c r="G18" i="8"/>
  <c r="H18" i="8" s="1"/>
  <c r="D18" i="8" s="1"/>
  <c r="F18" i="8"/>
  <c r="E18" i="8"/>
  <c r="H39" i="1" l="1"/>
  <c r="D39" i="1" s="1"/>
  <c r="E18" i="1"/>
  <c r="F18" i="1"/>
  <c r="G18" i="1"/>
  <c r="I18" i="1"/>
  <c r="E25" i="1"/>
  <c r="F25" i="1"/>
  <c r="G25" i="1"/>
  <c r="I25" i="1"/>
  <c r="E32" i="1"/>
  <c r="F32" i="1"/>
  <c r="G32" i="1"/>
  <c r="I32" i="1"/>
  <c r="E46" i="1"/>
  <c r="F46" i="1"/>
  <c r="G46" i="1"/>
  <c r="I46" i="1"/>
  <c r="E53" i="1"/>
  <c r="F53" i="1"/>
  <c r="G53" i="1"/>
  <c r="H53" i="1" s="1"/>
  <c r="D53" i="1" s="1"/>
  <c r="I53" i="1"/>
  <c r="H46" i="1" l="1"/>
  <c r="D46" i="1" s="1"/>
  <c r="H32" i="1"/>
  <c r="D32" i="1" s="1"/>
  <c r="H18" i="1"/>
  <c r="D18" i="1" s="1"/>
  <c r="H25" i="1"/>
  <c r="D25" i="1" s="1"/>
</calcChain>
</file>

<file path=xl/sharedStrings.xml><?xml version="1.0" encoding="utf-8"?>
<sst xmlns="http://schemas.openxmlformats.org/spreadsheetml/2006/main" count="3747" uniqueCount="1102">
  <si>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</si>
  <si>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</si>
  <si>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</si>
  <si>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</si>
  <si>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</si>
  <si>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</si>
  <si>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</si>
  <si>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</si>
  <si>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</si>
  <si>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</si>
  <si>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</si>
  <si>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</si>
  <si>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</si>
  <si>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</si>
  <si>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</si>
  <si>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</si>
  <si>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</si>
  <si>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</si>
  <si>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</si>
  <si>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</si>
  <si>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</si>
  <si>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</si>
  <si>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</si>
  <si>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</si>
  <si>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</si>
  <si>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</si>
  <si>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</si>
  <si>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</si>
  <si>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</si>
  <si>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</si>
  <si>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</si>
  <si>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</si>
  <si>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</si>
  <si>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</si>
  <si>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</si>
  <si>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</si>
  <si>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</si>
  <si>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</si>
  <si>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</si>
  <si>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</si>
  <si>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</si>
  <si>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</si>
  <si>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</si>
  <si>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</si>
  <si>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</si>
  <si>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</si>
  <si>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</si>
  <si>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</si>
  <si>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</si>
  <si>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</si>
  <si>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</si>
  <si>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</si>
  <si>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</si>
  <si>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</si>
  <si>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</si>
  <si>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</si>
  <si>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</si>
  <si>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</si>
  <si>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</si>
  <si>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</si>
  <si>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</si>
  <si>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</si>
  <si>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</si>
  <si>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</si>
  <si>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</si>
  <si>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</si>
  <si>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</si>
  <si>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</si>
  <si>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</si>
  <si>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</si>
  <si>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</si>
  <si>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</si>
  <si>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</si>
  <si>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</si>
  <si>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</si>
  <si>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</si>
  <si>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</si>
  <si>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</si>
  <si>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</si>
  <si>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</si>
  <si>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</si>
  <si>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</si>
  <si>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</si>
  <si>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</si>
  <si>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</si>
  <si>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</si>
  <si>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</si>
  <si>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</si>
  <si>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</si>
  <si>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</si>
  <si>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</si>
  <si>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</si>
  <si>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</si>
  <si>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</si>
  <si>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</si>
  <si>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</si>
  <si>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</si>
  <si>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</si>
  <si>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</si>
  <si>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</si>
  <si>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</si>
  <si>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</si>
  <si>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</si>
  <si>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</si>
  <si>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</si>
  <si>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</si>
  <si>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</si>
  <si>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</si>
  <si>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</si>
  <si>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</si>
  <si>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</si>
  <si>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</si>
  <si>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</si>
  <si>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</si>
  <si>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</si>
  <si>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</si>
  <si>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</si>
  <si>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</si>
  <si>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</si>
  <si>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</si>
  <si>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</si>
  <si>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</si>
  <si>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</si>
  <si>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</si>
  <si>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</si>
  <si>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</si>
  <si>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</si>
  <si>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</si>
  <si>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</si>
  <si>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</si>
  <si>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</si>
  <si>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</si>
  <si>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</si>
  <si>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</si>
  <si>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</si>
  <si>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</si>
  <si>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</si>
  <si>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</si>
  <si>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</si>
  <si>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</si>
  <si>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</si>
  <si>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</si>
  <si>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</si>
  <si>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</si>
  <si>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</si>
  <si>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</si>
  <si>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</si>
  <si>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</si>
  <si>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</si>
  <si>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</si>
  <si>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</si>
  <si>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</si>
  <si>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</si>
  <si>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</si>
  <si>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</si>
  <si>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</si>
  <si>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</si>
  <si>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</si>
  <si>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</si>
  <si>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</si>
  <si>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</si>
  <si>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</si>
  <si>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</si>
  <si>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</si>
  <si>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</si>
  <si>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</si>
  <si>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</si>
  <si>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</si>
  <si>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</si>
  <si>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</si>
  <si>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</si>
  <si>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</si>
  <si>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</si>
  <si>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</si>
  <si>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</si>
  <si>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</si>
  <si>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</si>
  <si>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</si>
  <si>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</si>
  <si>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</si>
  <si>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</si>
  <si>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</si>
  <si>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</si>
  <si>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</si>
  <si>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</si>
  <si>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</si>
  <si>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</si>
  <si>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</si>
  <si>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</si>
  <si>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</si>
  <si>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</si>
  <si>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</si>
  <si>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</si>
  <si>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</si>
  <si>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</si>
  <si>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</si>
  <si>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</si>
  <si>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</si>
  <si>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</si>
  <si>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</si>
  <si>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</si>
  <si>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</si>
  <si>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</si>
  <si>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</si>
  <si>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</si>
  <si>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</si>
  <si>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</si>
  <si>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</si>
  <si>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</si>
  <si>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</si>
  <si>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</si>
  <si>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</si>
  <si>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</si>
  <si>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</si>
  <si>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</si>
  <si>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</si>
  <si>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</si>
  <si>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</si>
  <si>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</si>
  <si>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</si>
  <si>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</si>
  <si>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</si>
  <si>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</si>
  <si>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</si>
  <si>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</si>
  <si>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</si>
  <si>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</si>
  <si>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</si>
  <si>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</si>
  <si>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</si>
  <si>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</si>
  <si>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</si>
  <si>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</si>
  <si>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</si>
  <si>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</si>
  <si>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</si>
  <si>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</si>
  <si>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</si>
  <si>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</si>
  <si>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</si>
  <si>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</si>
  <si>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</si>
  <si>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</si>
  <si>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</si>
  <si>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</si>
  <si>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</si>
  <si>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</si>
  <si>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</si>
  <si>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</si>
  <si>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</si>
  <si>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</si>
  <si>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</si>
  <si>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</si>
  <si>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</si>
  <si>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</si>
  <si>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</si>
  <si>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</si>
  <si>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</si>
  <si>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</si>
  <si>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</si>
  <si>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</si>
  <si>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</si>
  <si>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</si>
  <si>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</si>
  <si>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</si>
  <si>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</si>
  <si>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</si>
  <si>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</si>
  <si>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</si>
  <si>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</si>
  <si>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</si>
  <si>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</si>
  <si>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</si>
  <si>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</si>
  <si>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</si>
  <si>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</si>
  <si>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</si>
  <si>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</si>
  <si>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</si>
  <si>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</si>
  <si>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</si>
  <si>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</si>
  <si>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</si>
  <si>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</si>
  <si>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</si>
  <si>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</si>
  <si>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</si>
  <si>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</si>
  <si>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</si>
  <si>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</si>
  <si>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</si>
  <si>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</si>
  <si>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</si>
  <si>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</si>
  <si>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</si>
  <si>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</si>
  <si>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</si>
  <si>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</si>
  <si>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</si>
  <si>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</si>
  <si>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</si>
  <si>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</si>
  <si>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</si>
  <si>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</si>
  <si>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</si>
  <si>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</si>
  <si>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</si>
  <si>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</si>
  <si>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</si>
  <si>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</si>
  <si>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</si>
  <si>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</si>
  <si>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</si>
  <si>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</si>
  <si>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</si>
  <si>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</si>
  <si>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</si>
  <si>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</si>
  <si>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</si>
  <si>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</si>
  <si>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</si>
  <si>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</si>
  <si>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</si>
  <si>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</si>
  <si>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</si>
  <si>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</si>
  <si>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</si>
  <si>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</si>
  <si>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</si>
  <si>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</si>
  <si>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</si>
  <si>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</si>
  <si>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</si>
  <si>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</si>
  <si>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</si>
  <si>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</si>
  <si>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</si>
  <si>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</si>
  <si>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</si>
  <si>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</si>
  <si>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</si>
  <si>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</si>
  <si>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</si>
  <si>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</si>
  <si>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</si>
  <si>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</si>
  <si>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</si>
  <si>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</si>
  <si>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</si>
  <si>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</si>
  <si>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</si>
  <si>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</si>
  <si>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</si>
  <si>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</si>
  <si>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</si>
  <si>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</si>
  <si>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</si>
  <si>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</si>
  <si>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</si>
  <si>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</si>
  <si>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</si>
  <si>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</si>
  <si>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</si>
  <si>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</si>
  <si>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</si>
  <si>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</si>
  <si>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</si>
  <si>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</si>
  <si>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</si>
  <si>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</si>
  <si>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</si>
  <si>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</si>
  <si>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</si>
  <si>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</si>
  <si>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</si>
  <si>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</si>
  <si>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</si>
  <si>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</si>
  <si>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</si>
  <si>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</si>
  <si>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</si>
  <si>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</si>
  <si>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</si>
  <si>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</si>
  <si>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</si>
  <si>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</si>
  <si>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</si>
  <si>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</si>
  <si>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</si>
  <si>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</si>
  <si>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</si>
  <si>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</si>
  <si>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</si>
  <si>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</si>
  <si>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</si>
  <si>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</si>
  <si>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</si>
  <si>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</si>
  <si>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</si>
  <si>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</si>
  <si>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</si>
  <si>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</si>
  <si>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</si>
  <si>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</si>
  <si>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</si>
  <si>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</si>
  <si>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</si>
  <si>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</si>
  <si>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</si>
  <si>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</si>
  <si>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</si>
  <si>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</si>
  <si>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</si>
  <si>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</si>
  <si>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</si>
  <si>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</si>
  <si>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</si>
  <si>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</si>
  <si>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</si>
  <si>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</si>
  <si>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</si>
  <si>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</si>
  <si>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</si>
  <si>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</si>
  <si>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</si>
  <si>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</si>
  <si>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</si>
  <si>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</si>
  <si>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</si>
  <si>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</si>
  <si>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</si>
  <si>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</si>
  <si>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</si>
  <si>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</si>
  <si>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</si>
  <si>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</si>
  <si>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</si>
  <si>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</si>
  <si>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</si>
  <si>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</si>
  <si>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</si>
  <si>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</si>
  <si>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</si>
  <si>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</si>
  <si>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</si>
  <si>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</si>
  <si>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</si>
  <si>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</si>
  <si>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</si>
  <si>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</si>
  <si>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</si>
  <si>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</si>
  <si>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</si>
  <si>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</si>
  <si>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</si>
  <si>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</si>
  <si>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</si>
  <si>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</si>
  <si>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</si>
  <si>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</si>
  <si>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</si>
  <si>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</si>
  <si>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</si>
  <si>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</si>
  <si>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</si>
  <si>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</si>
  <si>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</si>
  <si>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</si>
  <si>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</si>
  <si>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</si>
  <si>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</si>
  <si>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</si>
  <si>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</si>
  <si>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</si>
  <si>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</si>
  <si>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</si>
  <si>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</si>
  <si>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</si>
  <si>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</si>
  <si>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</si>
  <si>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</si>
  <si>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</si>
  <si>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</si>
  <si>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</si>
  <si>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</si>
  <si>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</si>
  <si>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</si>
  <si>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</si>
  <si>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</si>
  <si>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</si>
  <si>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</si>
  <si>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</si>
  <si>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</si>
  <si>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</si>
  <si>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</si>
  <si>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</si>
  <si>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</si>
  <si>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</si>
  <si>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</si>
  <si>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</si>
  <si>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</si>
  <si>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</si>
  <si>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</si>
  <si>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</si>
  <si>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</si>
  <si>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</si>
  <si>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</si>
  <si>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</si>
  <si>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</si>
  <si>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</si>
  <si>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</si>
  <si>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</si>
  <si>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</si>
  <si>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</si>
  <si>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</si>
  <si>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</si>
  <si>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</si>
  <si>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</si>
  <si>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</si>
  <si>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</si>
  <si>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</si>
  <si>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</si>
  <si>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</si>
  <si>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</si>
  <si>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</si>
  <si>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</si>
  <si>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</si>
  <si>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</si>
  <si>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</si>
  <si>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</si>
  <si>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</si>
  <si>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</si>
  <si>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</si>
  <si>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</si>
  <si>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</si>
  <si>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</si>
  <si>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</si>
  <si>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</si>
  <si>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</si>
  <si>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</si>
  <si>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</si>
  <si>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</si>
  <si>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</si>
  <si>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</si>
  <si>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</si>
  <si>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</si>
  <si>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</si>
  <si>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</si>
  <si>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</si>
  <si>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</si>
  <si>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</si>
  <si>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</si>
  <si>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</si>
  <si>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</si>
  <si>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</si>
  <si>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</si>
  <si>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</si>
  <si>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</si>
  <si>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</si>
  <si>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</si>
  <si>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</si>
  <si>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</si>
  <si>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</si>
  <si>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</si>
  <si>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</si>
  <si>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</si>
  <si>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</si>
  <si>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</si>
  <si>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</si>
  <si>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</si>
  <si>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</si>
  <si>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</si>
  <si>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</si>
  <si>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</si>
  <si>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</si>
  <si>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</si>
  <si>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</si>
  <si>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</si>
  <si>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</si>
  <si>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</si>
  <si>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</si>
  <si>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</si>
  <si>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</si>
  <si>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</si>
  <si>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</si>
  <si>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</si>
  <si>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</si>
  <si>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</si>
  <si>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</si>
  <si>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</si>
  <si>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</si>
  <si>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</si>
  <si>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</si>
  <si>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</si>
  <si>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</si>
  <si>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</si>
  <si>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</si>
  <si>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</si>
  <si>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</si>
  <si>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</si>
  <si>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</si>
  <si>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</si>
  <si>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</si>
  <si>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</si>
  <si>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</si>
  <si>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</si>
  <si>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</si>
  <si>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</si>
  <si>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</si>
  <si>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</si>
  <si>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</si>
  <si>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</si>
  <si>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</si>
  <si>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</si>
  <si>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</si>
  <si>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</si>
  <si>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</si>
  <si>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</si>
  <si>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</si>
  <si>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</si>
  <si>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</si>
  <si>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</si>
  <si>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</si>
  <si>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</si>
  <si>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</si>
  <si>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</si>
  <si>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</si>
  <si>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</si>
  <si>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</si>
  <si>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</si>
  <si>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</si>
  <si>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</si>
  <si>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</si>
  <si>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</si>
  <si>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</si>
  <si>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</si>
  <si>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</si>
  <si>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</si>
  <si>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</si>
  <si>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</si>
  <si>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</si>
  <si>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</si>
  <si>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</si>
  <si>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</si>
  <si>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</si>
  <si>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</si>
  <si>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</si>
  <si>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</si>
  <si>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</si>
  <si>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</si>
  <si>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</si>
  <si>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</si>
  <si>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</si>
  <si>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</si>
  <si>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</si>
  <si>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</si>
  <si>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</si>
  <si>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</si>
  <si>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</si>
  <si>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</si>
  <si>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</si>
  <si>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</si>
  <si>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</si>
  <si>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</si>
  <si>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</si>
  <si>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</si>
  <si>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</si>
  <si>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</si>
  <si>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</si>
  <si>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</si>
  <si>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</si>
  <si>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</si>
  <si>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</si>
  <si>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</si>
  <si>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</si>
  <si>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</si>
  <si>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</si>
  <si>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</si>
  <si>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</si>
  <si>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</si>
  <si>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</si>
  <si>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</si>
  <si>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</si>
  <si>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</si>
  <si>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</si>
  <si>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</si>
  <si>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</si>
  <si>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</si>
  <si>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</si>
  <si>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</si>
  <si>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</si>
  <si>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</si>
  <si>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</si>
  <si>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</si>
  <si>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</si>
  <si>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</si>
  <si>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</si>
  <si>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</si>
  <si>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</si>
  <si>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</si>
  <si>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</si>
  <si>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</si>
  <si>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</si>
  <si>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</si>
  <si>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</si>
  <si>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</si>
  <si>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</si>
  <si>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</si>
  <si>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</si>
  <si>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</si>
  <si>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</si>
  <si>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</si>
  <si>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</si>
  <si>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</si>
  <si>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</si>
  <si>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</si>
  <si>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</si>
  <si>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</si>
  <si>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</si>
  <si>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</si>
  <si>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</si>
  <si>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</si>
  <si>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</si>
  <si>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</si>
  <si>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</si>
  <si>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</si>
  <si>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</si>
  <si>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</si>
  <si>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</si>
  <si>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</si>
  <si>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</si>
  <si>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</si>
  <si>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</si>
  <si>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</si>
  <si>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</si>
  <si>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</si>
  <si>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</si>
  <si>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</si>
  <si>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</si>
  <si>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</si>
  <si>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</si>
  <si>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</si>
  <si>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</si>
  <si>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</si>
  <si>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</si>
  <si>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</si>
  <si>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</si>
  <si>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</si>
  <si>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</si>
  <si>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</si>
  <si>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</si>
  <si>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</si>
  <si>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</si>
  <si>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</si>
  <si>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</si>
  <si>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</si>
  <si>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</si>
  <si>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</si>
  <si>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</si>
  <si>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</si>
  <si>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</si>
  <si>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</si>
  <si>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</si>
  <si>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</si>
  <si>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</si>
  <si>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</si>
  <si>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</si>
  <si>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</si>
  <si>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</si>
  <si>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</si>
  <si>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</si>
  <si>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</si>
  <si>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</si>
  <si>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</si>
  <si>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</si>
  <si>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</si>
  <si>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</si>
  <si>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</si>
  <si>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</si>
  <si>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</si>
  <si>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</si>
  <si>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</si>
  <si>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</si>
  <si>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</si>
  <si>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</si>
  <si>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</si>
  <si>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</si>
  <si>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</si>
  <si>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</si>
  <si>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</si>
  <si>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</si>
  <si>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</si>
  <si>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</si>
  <si>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</si>
  <si>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</si>
  <si>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</si>
  <si>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</si>
  <si>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</si>
  <si>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</si>
  <si>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</si>
  <si>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</si>
  <si>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</si>
  <si>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</si>
  <si>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</si>
  <si>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</si>
  <si>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</si>
  <si>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</si>
  <si>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</si>
  <si>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</si>
  <si>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</si>
  <si>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</si>
  <si>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</si>
  <si>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</si>
  <si>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</si>
  <si>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</si>
  <si>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</si>
  <si>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</si>
  <si>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</si>
  <si>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</si>
  <si>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</si>
  <si>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</si>
  <si>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</si>
  <si>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</si>
  <si>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</si>
  <si>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</si>
  <si>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</si>
  <si>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</si>
  <si>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</si>
  <si>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</si>
  <si>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</si>
  <si>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</si>
  <si>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</si>
  <si>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</si>
  <si>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</si>
  <si>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</si>
  <si>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</si>
  <si>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</si>
  <si>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</si>
  <si>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</si>
  <si>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</si>
  <si>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</si>
  <si>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</si>
  <si>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</si>
  <si>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</si>
  <si>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</si>
  <si>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</si>
  <si>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</si>
  <si>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</si>
  <si>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</si>
  <si>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</si>
  <si>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</si>
  <si>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</si>
  <si>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</si>
  <si>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</si>
  <si>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</si>
  <si>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</si>
  <si>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</si>
  <si>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</si>
  <si>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</si>
  <si>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</si>
  <si>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</si>
  <si>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</si>
  <si>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</si>
  <si>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</si>
  <si>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</si>
  <si>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</si>
  <si>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</si>
  <si>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</si>
  <si>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</si>
  <si>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</si>
  <si>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</si>
  <si>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</si>
  <si>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</si>
  <si>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</si>
  <si>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</si>
  <si>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</si>
  <si>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</si>
  <si>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</si>
  <si>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</si>
  <si>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</si>
  <si>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</si>
  <si>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</si>
  <si>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</si>
  <si>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</si>
  <si>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</si>
  <si>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</si>
  <si>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</si>
  <si>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</si>
  <si>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</si>
  <si>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</si>
  <si>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</si>
  <si>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</si>
  <si>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</si>
  <si>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</si>
  <si>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</si>
  <si>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</si>
  <si>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</si>
  <si>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</si>
  <si>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</si>
  <si>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</si>
  <si>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</si>
  <si>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</si>
  <si>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</si>
  <si>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</si>
  <si>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</si>
  <si>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</si>
  <si>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</si>
  <si>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</si>
  <si>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</si>
  <si>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</si>
  <si>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</si>
  <si>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</si>
  <si>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</si>
  <si>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</si>
  <si>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</si>
  <si>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</si>
  <si>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</si>
  <si>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</si>
  <si>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</si>
  <si>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</si>
  <si>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</si>
  <si>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</si>
  <si>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</si>
  <si>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</si>
  <si>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</si>
  <si>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</si>
  <si>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</si>
  <si>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</si>
  <si>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</si>
  <si>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</si>
  <si>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</si>
  <si>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</si>
  <si>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</si>
  <si>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</si>
  <si>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</si>
  <si>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</si>
  <si>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</si>
  <si>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</si>
  <si>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</si>
  <si>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</si>
  <si>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</si>
  <si>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</si>
  <si>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</si>
  <si>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</si>
  <si>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</si>
  <si>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</si>
  <si>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</si>
  <si>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</si>
  <si>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</si>
  <si>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</si>
  <si>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</si>
  <si>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</si>
  <si>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</si>
  <si>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</si>
  <si>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</si>
  <si>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</si>
  <si>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</si>
  <si>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</si>
  <si>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</si>
  <si>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</si>
  <si>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</si>
  <si>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</si>
  <si>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</si>
  <si>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</si>
  <si>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</si>
  <si>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</si>
  <si>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</si>
  <si>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</si>
  <si>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</si>
  <si>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</si>
  <si>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</si>
  <si>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</si>
  <si>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</si>
  <si>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</si>
  <si>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</si>
  <si>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</si>
  <si>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</si>
  <si>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</si>
  <si>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</si>
  <si>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</si>
  <si>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</si>
  <si>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</si>
  <si>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</si>
  <si>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</si>
  <si>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</si>
  <si>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</si>
  <si>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</si>
  <si>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</si>
  <si>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</si>
  <si>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</si>
  <si>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</si>
  <si>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</si>
  <si>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</si>
  <si>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</si>
  <si>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</si>
  <si>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</si>
  <si>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</si>
  <si>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</si>
  <si>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</si>
  <si>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</si>
  <si>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</si>
  <si>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</si>
  <si>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</si>
  <si>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</si>
  <si>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</si>
  <si>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</si>
  <si>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</si>
  <si>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</si>
  <si>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</si>
  <si>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</si>
  <si>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</si>
  <si>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</si>
  <si>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</si>
  <si>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</si>
  <si>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</si>
  <si>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</si>
  <si>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</si>
  <si>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</si>
  <si>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</si>
  <si>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</si>
  <si>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</si>
  <si>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</si>
  <si>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</si>
  <si>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</si>
  <si>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</si>
  <si>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</si>
  <si>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</si>
  <si>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</si>
  <si>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</si>
  <si>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</si>
  <si>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</si>
  <si>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</si>
  <si>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</si>
  <si>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</si>
  <si>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</si>
  <si>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</si>
  <si>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</si>
  <si>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</si>
  <si>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</si>
  <si>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</si>
  <si>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</si>
  <si>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</si>
  <si>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</si>
  <si>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</si>
  <si>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</si>
  <si>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</si>
  <si>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</si>
  <si>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</si>
  <si>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</si>
  <si>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</si>
  <si>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</si>
  <si>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</si>
  <si>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</si>
  <si>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</si>
  <si>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</si>
  <si>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</si>
  <si>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</si>
  <si>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</si>
  <si>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</si>
  <si>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</si>
  <si>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</si>
  <si>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</si>
  <si>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</si>
  <si>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</si>
  <si>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</si>
  <si>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</si>
  <si>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</si>
  <si>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</si>
  <si>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</si>
  <si>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</si>
  <si>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</si>
  <si>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</si>
  <si>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</si>
  <si>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</si>
  <si>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</si>
  <si>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</si>
  <si>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</si>
  <si>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</si>
  <si>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</si>
  <si>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</si>
  <si>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</si>
  <si>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</si>
  <si>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</si>
  <si>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</si>
  <si>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</si>
  <si>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</si>
  <si>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</si>
  <si>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</si>
  <si>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</si>
  <si>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</si>
  <si>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</si>
  <si>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</si>
  <si>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</si>
  <si>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</si>
  <si>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</si>
  <si>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</si>
  <si>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</si>
  <si>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K.B.C. GILDE HOGER OP KORTRIJK</t>
  </si>
  <si>
    <t xml:space="preserve">UITSLAG DISTRICSVOORRONDE: 2° DRIEBAND M.B. </t>
  </si>
  <si>
    <t>RECHTSTREEKSE DISTRICTSFINALE 4° KLASSE BANDSTOTEN MB</t>
  </si>
  <si>
    <t>K. GILDE HOGER OP KORTRIJK</t>
  </si>
  <si>
    <t>DO 07/03 &amp; MA 11/03/2024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</si>
</sst>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27" xfId="2" xr:uid="{00000000-0005-0000-0000-000003000000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D11" sqref="D11:E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1095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1100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1101</v>
      </c>
      <c r="D11" s="83">
        <v>2.84</v>
      </c>
      <c r="E11" s="83"/>
      <c r="F11" s="44">
        <v>30</v>
      </c>
      <c r="G11" s="42"/>
      <c r="H11" s="45">
        <v>1.1499999999999999</v>
      </c>
      <c r="I11" s="45">
        <v>1.5</v>
      </c>
      <c r="J11" s="58">
        <v>2.1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A13" s="1">
        <v>1</v>
      </c>
      <c r="B13" s="31">
        <v>8873</v>
      </c>
      <c r="C13" s="30" t="str">
        <f>IF($B13="","(Naam Speler)",VLOOKUP($B13,LEDEN!$B:$G,5,FALSE))</f>
        <v>DEVOS Claude</v>
      </c>
      <c r="D13" s="29" t="str">
        <f>IF($B13="","(Club)",VLOOKUP($B13,LEDEN!$B:$G,3,FALSE))</f>
        <v>WOH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8047</v>
      </c>
      <c r="C14" s="22" t="str">
        <f>IF($B14="","",VLOOKUP($B14,LEDEN!$B:$G,5,FALSE))</f>
        <v>DEVRIENDT Bart</v>
      </c>
      <c r="D14" s="21" t="str">
        <f>IF($H14="","",IF($H14&lt;$H$11,"OG",IF($H14&gt;=$J$11,"D.PR",IF($H14&gt;=$I$11,"PROM","MG"))))</f>
        <v>OG</v>
      </c>
      <c r="E14" s="20">
        <v>2</v>
      </c>
      <c r="F14" s="19">
        <v>30</v>
      </c>
      <c r="G14" s="19">
        <v>32</v>
      </c>
      <c r="H14" s="51">
        <f>IF(G14="","",ROUNDDOWN(F14/G14,2))</f>
        <v>0.93</v>
      </c>
      <c r="I14" s="19">
        <v>7</v>
      </c>
      <c r="J14" s="74">
        <v>3</v>
      </c>
    </row>
    <row r="15" spans="1:13" ht="22.5" customHeight="1" x14ac:dyDescent="0.25">
      <c r="B15" s="18">
        <v>8088</v>
      </c>
      <c r="C15" s="17" t="str">
        <f>IF($B15="","",VLOOKUP($B15,LEDEN!$B:$G,5,FALSE))</f>
        <v>VERCAEMERE Jaak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21</v>
      </c>
      <c r="G15" s="14">
        <v>21</v>
      </c>
      <c r="H15" s="52">
        <f t="shared" ref="H15:H17" si="1">IF(G15="","",ROUNDDOWN(F15/G15,2))</f>
        <v>1</v>
      </c>
      <c r="I15" s="14">
        <v>7</v>
      </c>
      <c r="J15" s="75"/>
    </row>
    <row r="16" spans="1:13" ht="22.5" customHeight="1" x14ac:dyDescent="0.25">
      <c r="B16" s="18">
        <v>9270</v>
      </c>
      <c r="C16" s="17" t="str">
        <f>IF($B16="","",VLOOKUP($B16,LEDEN!$B:$G,5,FALSE))</f>
        <v>DESWARTE Franky</v>
      </c>
      <c r="D16" s="16" t="str">
        <f t="shared" si="0"/>
        <v>OG</v>
      </c>
      <c r="E16" s="15">
        <v>0</v>
      </c>
      <c r="F16" s="14">
        <v>22</v>
      </c>
      <c r="G16" s="14">
        <v>20</v>
      </c>
      <c r="H16" s="52">
        <f t="shared" si="1"/>
        <v>1.1000000000000001</v>
      </c>
      <c r="I16" s="14">
        <v>4</v>
      </c>
      <c r="J16" s="75"/>
    </row>
    <row r="17" spans="1:12" ht="22.5" customHeight="1" thickBot="1" x14ac:dyDescent="0.3">
      <c r="B17" s="13">
        <v>9511</v>
      </c>
      <c r="C17" s="12" t="str">
        <f>IF($B17="","",VLOOKUP($B17,LEDEN!$B:$G,5,FALSE))</f>
        <v>HOUSSIN Mario</v>
      </c>
      <c r="D17" s="11" t="str">
        <f t="shared" si="0"/>
        <v>OG</v>
      </c>
      <c r="E17" s="10">
        <v>2</v>
      </c>
      <c r="F17" s="9">
        <v>30</v>
      </c>
      <c r="G17" s="9">
        <v>27</v>
      </c>
      <c r="H17" s="53">
        <f t="shared" si="1"/>
        <v>1.1100000000000001</v>
      </c>
      <c r="I17" s="9">
        <v>6</v>
      </c>
      <c r="J17" s="75"/>
    </row>
    <row r="18" spans="1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4</v>
      </c>
      <c r="F18" s="5">
        <f>SUM(F14:F17)</f>
        <v>103</v>
      </c>
      <c r="G18" s="5">
        <f>SUM(G14:G17)</f>
        <v>100</v>
      </c>
      <c r="H18" s="6">
        <f>IF(G18=0,0,ROUNDDOWN(F18/G18,2))</f>
        <v>1.03</v>
      </c>
      <c r="I18" s="46">
        <f>MAX(I14:I17)</f>
        <v>7</v>
      </c>
      <c r="J18" s="76"/>
    </row>
    <row r="19" spans="1:12" ht="12" customHeight="1" thickTop="1" thickBot="1" x14ac:dyDescent="0.3">
      <c r="G19" s="1"/>
      <c r="H19" s="2"/>
    </row>
    <row r="20" spans="1:12" ht="24.75" customHeight="1" thickTop="1" thickBot="1" x14ac:dyDescent="0.3">
      <c r="A20" s="1">
        <v>2</v>
      </c>
      <c r="B20" s="31">
        <v>8047</v>
      </c>
      <c r="C20" s="30" t="str">
        <f>IF($B20="","(Naam Speler)",VLOOKUP($B20,LEDEN!$B:$G,5,FALSE))</f>
        <v>DEVRIENDT Bart</v>
      </c>
      <c r="D20" s="29" t="str">
        <f>IF($B20="","(Club)",VLOOKUP($B20,LEDEN!$B:$G,3,FALSE))</f>
        <v>K.GHOK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1:12" ht="22.5" customHeight="1" thickTop="1" x14ac:dyDescent="0.25">
      <c r="B21" s="23">
        <v>8873</v>
      </c>
      <c r="C21" s="22" t="str">
        <f>IF($B21="","",VLOOKUP($B21,LEDEN!$B:$G,5,FALSE))</f>
        <v>DEVOS Claude</v>
      </c>
      <c r="D21" s="21" t="str">
        <f>IF($H21="","",IF($H21&lt;$H$11,"OG",IF($H21&gt;=$J$11,"D.PR",IF($H21&gt;=$I$11,"PROM","MG"))))</f>
        <v>OG</v>
      </c>
      <c r="E21" s="20">
        <v>0</v>
      </c>
      <c r="F21" s="19">
        <v>20</v>
      </c>
      <c r="G21" s="19">
        <v>32</v>
      </c>
      <c r="H21" s="51">
        <f>IF(G21="","",ROUNDDOWN(F21/G21,2))</f>
        <v>0.62</v>
      </c>
      <c r="I21" s="19">
        <v>3</v>
      </c>
      <c r="J21" s="74">
        <v>5</v>
      </c>
    </row>
    <row r="22" spans="1:12" ht="22.5" customHeight="1" x14ac:dyDescent="0.25">
      <c r="B22" s="18">
        <v>9270</v>
      </c>
      <c r="C22" s="17" t="str">
        <f>IF($B22="","",VLOOKUP($B22,LEDEN!$B:$G,5,FALSE))</f>
        <v>DESWARTE Franky</v>
      </c>
      <c r="D22" s="16" t="str">
        <f t="shared" ref="D22:D24" si="2">IF($H22="","",IF($H22&lt;$H$11,"OG",IF($H22&gt;=$J$11,"D.PR",IF($H22&gt;=$I$11,"PROM","MG"))))</f>
        <v>OG</v>
      </c>
      <c r="E22" s="15">
        <v>1</v>
      </c>
      <c r="F22" s="14">
        <v>30</v>
      </c>
      <c r="G22" s="14">
        <v>32</v>
      </c>
      <c r="H22" s="52">
        <f t="shared" ref="H22:H24" si="3">IF(G22="","",ROUNDDOWN(F22/G22,2))</f>
        <v>0.93</v>
      </c>
      <c r="I22" s="14">
        <v>4</v>
      </c>
      <c r="J22" s="75"/>
    </row>
    <row r="23" spans="1:12" ht="22.5" customHeight="1" x14ac:dyDescent="0.25">
      <c r="B23" s="18">
        <v>8088</v>
      </c>
      <c r="C23" s="17" t="str">
        <f>IF($B23="","",VLOOKUP($B23,LEDEN!$B:$G,5,FALSE))</f>
        <v>VERCAEMERE Jaak</v>
      </c>
      <c r="D23" s="16" t="str">
        <f t="shared" si="2"/>
        <v>OG</v>
      </c>
      <c r="E23" s="15">
        <v>0</v>
      </c>
      <c r="F23" s="14">
        <v>16</v>
      </c>
      <c r="G23" s="14">
        <v>24</v>
      </c>
      <c r="H23" s="52">
        <f t="shared" si="3"/>
        <v>0.66</v>
      </c>
      <c r="I23" s="14">
        <v>4</v>
      </c>
      <c r="J23" s="75"/>
    </row>
    <row r="24" spans="1:12" ht="22.5" customHeight="1" thickBot="1" x14ac:dyDescent="0.3">
      <c r="B24" s="13">
        <v>9511</v>
      </c>
      <c r="C24" s="12" t="str">
        <f>IF($B24="","",VLOOKUP($B24,LEDEN!$B:$G,5,FALSE))</f>
        <v>HOUSSIN Mario</v>
      </c>
      <c r="D24" s="11" t="str">
        <f t="shared" si="2"/>
        <v>MG</v>
      </c>
      <c r="E24" s="10">
        <v>0</v>
      </c>
      <c r="F24" s="9">
        <v>28</v>
      </c>
      <c r="G24" s="9">
        <v>21</v>
      </c>
      <c r="H24" s="53">
        <f t="shared" si="3"/>
        <v>1.33</v>
      </c>
      <c r="I24" s="9">
        <v>5</v>
      </c>
      <c r="J24" s="75"/>
    </row>
    <row r="25" spans="1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1</v>
      </c>
      <c r="F25" s="5">
        <f>SUM(F21:F24)</f>
        <v>94</v>
      </c>
      <c r="G25" s="5">
        <f>SUM(G21:G24)</f>
        <v>109</v>
      </c>
      <c r="H25" s="6">
        <f>IF(G25=0,0,ROUNDDOWN(F25/G25,2))</f>
        <v>0.86</v>
      </c>
      <c r="I25" s="46">
        <f>MAX(I21:I24)</f>
        <v>5</v>
      </c>
      <c r="J25" s="76"/>
    </row>
    <row r="26" spans="1:12" ht="12" customHeight="1" thickTop="1" thickBot="1" x14ac:dyDescent="0.3">
      <c r="G26" s="1"/>
      <c r="H26" s="2"/>
    </row>
    <row r="27" spans="1:12" ht="24.75" customHeight="1" thickTop="1" thickBot="1" x14ac:dyDescent="0.3">
      <c r="A27" s="1">
        <v>3</v>
      </c>
      <c r="B27" s="31">
        <v>9511</v>
      </c>
      <c r="C27" s="30" t="str">
        <f>IF($B27="","(Naam Speler)",VLOOKUP($B27,LEDEN!$B:$G,5,FALSE))</f>
        <v>HOUSSIN Mario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1:12" ht="22.5" customHeight="1" thickTop="1" x14ac:dyDescent="0.25">
      <c r="B28" s="23">
        <v>8088</v>
      </c>
      <c r="C28" s="22" t="str">
        <f>IF($B28="","",VLOOKUP($B28,LEDEN!$B:$G,5,FALSE))</f>
        <v>VERCAEMERE Jaak</v>
      </c>
      <c r="D28" s="21" t="str">
        <f>IF($H28="","",IF($H28&lt;$H$11,"OG",IF($H28&gt;=$J$11,"D.PR",IF($H28&gt;=$I$11,"PROM","MG"))))</f>
        <v>OG</v>
      </c>
      <c r="E28" s="20">
        <v>0</v>
      </c>
      <c r="F28" s="19">
        <v>28</v>
      </c>
      <c r="G28" s="19">
        <v>30</v>
      </c>
      <c r="H28" s="51">
        <f>IF(G28="","",ROUNDDOWN(F28/G28,2))</f>
        <v>0.93</v>
      </c>
      <c r="I28" s="19">
        <v>6</v>
      </c>
      <c r="J28" s="74">
        <v>4</v>
      </c>
    </row>
    <row r="29" spans="1:12" ht="22.5" customHeight="1" x14ac:dyDescent="0.25">
      <c r="B29" s="18">
        <v>9270</v>
      </c>
      <c r="C29" s="17" t="str">
        <f>IF($B29="","",VLOOKUP($B29,LEDEN!$B:$G,5,FALSE))</f>
        <v>DESWARTE Franky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24</v>
      </c>
      <c r="G29" s="14">
        <v>25</v>
      </c>
      <c r="H29" s="52">
        <f t="shared" ref="H29:H31" si="5">IF(G29="","",ROUNDDOWN(F29/G29,2))</f>
        <v>0.96</v>
      </c>
      <c r="I29" s="14">
        <v>5</v>
      </c>
      <c r="J29" s="75"/>
    </row>
    <row r="30" spans="1:12" ht="22.5" customHeight="1" x14ac:dyDescent="0.25">
      <c r="B30" s="18">
        <v>8047</v>
      </c>
      <c r="C30" s="17" t="str">
        <f>IF($B30="","",VLOOKUP($B30,LEDEN!$B:$G,5,FALSE))</f>
        <v>DEVRIENDT Bart</v>
      </c>
      <c r="D30" s="16" t="str">
        <f t="shared" si="4"/>
        <v>MG</v>
      </c>
      <c r="E30" s="15">
        <v>2</v>
      </c>
      <c r="F30" s="14">
        <v>30</v>
      </c>
      <c r="G30" s="14">
        <v>21</v>
      </c>
      <c r="H30" s="52">
        <f t="shared" si="5"/>
        <v>1.42</v>
      </c>
      <c r="I30" s="14">
        <v>12</v>
      </c>
      <c r="J30" s="75"/>
    </row>
    <row r="31" spans="1:12" ht="22.5" customHeight="1" thickBot="1" x14ac:dyDescent="0.3">
      <c r="B31" s="13">
        <v>8873</v>
      </c>
      <c r="C31" s="12" t="str">
        <f>IF($B31="","",VLOOKUP($B31,LEDEN!$B:$G,5,FALSE))</f>
        <v>DEVOS Claude</v>
      </c>
      <c r="D31" s="11" t="str">
        <f t="shared" si="4"/>
        <v>OG</v>
      </c>
      <c r="E31" s="10">
        <v>0</v>
      </c>
      <c r="F31" s="9">
        <v>22</v>
      </c>
      <c r="G31" s="9">
        <v>27</v>
      </c>
      <c r="H31" s="53">
        <f t="shared" si="5"/>
        <v>0.81</v>
      </c>
      <c r="I31" s="9">
        <v>3</v>
      </c>
      <c r="J31" s="75"/>
    </row>
    <row r="32" spans="1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2</v>
      </c>
      <c r="F32" s="5">
        <f>SUM(F28:F31)</f>
        <v>104</v>
      </c>
      <c r="G32" s="5">
        <f>SUM(G28:G31)</f>
        <v>103</v>
      </c>
      <c r="H32" s="6">
        <f>IF(G32=0,0,ROUNDDOWN(F32/G32,2))</f>
        <v>1</v>
      </c>
      <c r="I32" s="46">
        <f>MAX(I28:I31)</f>
        <v>12</v>
      </c>
      <c r="J32" s="76"/>
    </row>
    <row r="33" spans="1:12" ht="12" customHeight="1" thickTop="1" thickBot="1" x14ac:dyDescent="0.3">
      <c r="G33" s="1"/>
      <c r="H33" s="2"/>
    </row>
    <row r="34" spans="1:12" ht="24.75" customHeight="1" thickTop="1" thickBot="1" x14ac:dyDescent="0.3">
      <c r="A34" s="1">
        <v>4</v>
      </c>
      <c r="B34" s="31">
        <v>8088</v>
      </c>
      <c r="C34" s="30" t="str">
        <f>IF($B34="","(Naam Speler)",VLOOKUP($B34,LEDEN!$B:$G,5,FALSE))</f>
        <v>VERCAEMERE Jaak</v>
      </c>
      <c r="D34" s="29" t="str">
        <f>IF($B34="","(Club)",VLOOKUP($B34,LEDEN!$B:$G,3,FALSE))</f>
        <v>K.GHOK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1:12" ht="22.5" customHeight="1" thickTop="1" x14ac:dyDescent="0.25">
      <c r="B35" s="23">
        <v>9511</v>
      </c>
      <c r="C35" s="22" t="str">
        <f>IF($B35="","",VLOOKUP($B35,LEDEN!$B:$G,5,FALSE))</f>
        <v>HOUSSIN Mario</v>
      </c>
      <c r="D35" s="21" t="str">
        <f>IF($H35="","",IF($H35&lt;$H$11,"OG",IF($H35&gt;=$J$11,"D.PR",IF($H35&gt;=$I$11,"PROM","MG"))))</f>
        <v>OG</v>
      </c>
      <c r="E35" s="20">
        <v>2</v>
      </c>
      <c r="F35" s="19">
        <v>30</v>
      </c>
      <c r="G35" s="19">
        <v>30</v>
      </c>
      <c r="H35" s="51">
        <f>IF(G35="","",ROUNDDOWN(F35/G35,2))</f>
        <v>1</v>
      </c>
      <c r="I35" s="19">
        <v>4</v>
      </c>
      <c r="J35" s="74">
        <v>1</v>
      </c>
    </row>
    <row r="36" spans="1:12" ht="22.5" customHeight="1" x14ac:dyDescent="0.25">
      <c r="B36" s="18">
        <v>8873</v>
      </c>
      <c r="C36" s="17" t="str">
        <f>IF($B36="","",VLOOKUP($B36,LEDEN!$B:$G,5,FALSE))</f>
        <v>DEVOS Claude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30</v>
      </c>
      <c r="G36" s="14">
        <v>21</v>
      </c>
      <c r="H36" s="52">
        <f t="shared" ref="H36:H38" si="7">IF(G36="","",ROUNDDOWN(F36/G36,2))</f>
        <v>1.42</v>
      </c>
      <c r="I36" s="14">
        <v>5</v>
      </c>
      <c r="J36" s="75"/>
    </row>
    <row r="37" spans="1:12" ht="22.5" customHeight="1" x14ac:dyDescent="0.25">
      <c r="B37" s="18">
        <v>8047</v>
      </c>
      <c r="C37" s="17" t="str">
        <f>IF($B37="","",VLOOKUP($B37,LEDEN!$B:$G,5,FALSE))</f>
        <v>DEVRIENDT Bart</v>
      </c>
      <c r="D37" s="16" t="str">
        <f t="shared" si="6"/>
        <v>MG</v>
      </c>
      <c r="E37" s="15">
        <v>2</v>
      </c>
      <c r="F37" s="14">
        <v>30</v>
      </c>
      <c r="G37" s="14">
        <v>24</v>
      </c>
      <c r="H37" s="52">
        <f t="shared" si="7"/>
        <v>1.25</v>
      </c>
      <c r="I37" s="14">
        <v>6</v>
      </c>
      <c r="J37" s="75"/>
    </row>
    <row r="38" spans="1:12" ht="22.5" customHeight="1" thickBot="1" x14ac:dyDescent="0.3">
      <c r="B38" s="13">
        <v>9270</v>
      </c>
      <c r="C38" s="12" t="str">
        <f>IF($B38="","",VLOOKUP($B38,LEDEN!$B:$G,5,FALSE))</f>
        <v>DESWARTE Franky</v>
      </c>
      <c r="D38" s="11" t="str">
        <f t="shared" si="6"/>
        <v>PROM</v>
      </c>
      <c r="E38" s="10">
        <v>2</v>
      </c>
      <c r="F38" s="9">
        <v>30</v>
      </c>
      <c r="G38" s="9">
        <v>18</v>
      </c>
      <c r="H38" s="53">
        <f t="shared" si="7"/>
        <v>1.66</v>
      </c>
      <c r="I38" s="9">
        <v>4</v>
      </c>
      <c r="J38" s="75"/>
    </row>
    <row r="39" spans="1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8</v>
      </c>
      <c r="F39" s="5">
        <f>SUM(F35:F38)</f>
        <v>120</v>
      </c>
      <c r="G39" s="5">
        <f>SUM(G35:G38)</f>
        <v>93</v>
      </c>
      <c r="H39" s="6">
        <f>IF(G39=0,0,ROUNDDOWN(F39/G39,2))</f>
        <v>1.29</v>
      </c>
      <c r="I39" s="46">
        <f>MAX(I35:I38)</f>
        <v>6</v>
      </c>
      <c r="J39" s="76"/>
    </row>
    <row r="40" spans="1:12" ht="12" customHeight="1" thickTop="1" thickBot="1" x14ac:dyDescent="0.3">
      <c r="G40" s="1"/>
      <c r="H40" s="2"/>
    </row>
    <row r="41" spans="1:12" ht="24.75" customHeight="1" thickTop="1" thickBot="1" x14ac:dyDescent="0.3">
      <c r="A41" s="1">
        <v>5</v>
      </c>
      <c r="B41" s="31">
        <v>9270</v>
      </c>
      <c r="C41" s="30" t="str">
        <f>IF($B41="","(Naam Speler)",VLOOKUP($B41,LEDEN!$B:$G,5,FALSE))</f>
        <v>DESWARTE Franky</v>
      </c>
      <c r="D41" s="29" t="str">
        <f>IF($B41="","(Club)",VLOOKUP($B41,LEDEN!$B:$G,3,FALSE))</f>
        <v>WOH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1:12" ht="22.5" customHeight="1" thickTop="1" x14ac:dyDescent="0.25">
      <c r="B42" s="23">
        <v>9511</v>
      </c>
      <c r="C42" s="22" t="str">
        <f>IF($B42="","",VLOOKUP($B42,LEDEN!$B:$G,5,FALSE))</f>
        <v>HOUSSIN Mario</v>
      </c>
      <c r="D42" s="21" t="str">
        <f>IF($H42="","",IF($H42&lt;$H$11,"OG",IF($H42&gt;=$J$11,"D.PR",IF($H42&gt;=$I$11,"PROM","MG"))))</f>
        <v>MG</v>
      </c>
      <c r="E42" s="20">
        <v>2</v>
      </c>
      <c r="F42" s="19">
        <v>30</v>
      </c>
      <c r="G42" s="19">
        <v>25</v>
      </c>
      <c r="H42" s="51">
        <f>IF(G42="","",ROUNDDOWN(F42/G42,2))</f>
        <v>1.2</v>
      </c>
      <c r="I42" s="19">
        <v>6</v>
      </c>
      <c r="J42" s="74">
        <v>2</v>
      </c>
    </row>
    <row r="43" spans="1:12" ht="22.5" customHeight="1" x14ac:dyDescent="0.25">
      <c r="B43" s="18">
        <v>8047</v>
      </c>
      <c r="C43" s="17" t="str">
        <f>IF($B43="","",VLOOKUP($B43,LEDEN!$B:$G,5,FALSE))</f>
        <v>DEVRIENDT Bart</v>
      </c>
      <c r="D43" s="16" t="str">
        <f t="shared" ref="D43:D45" si="8">IF($H43="","",IF($H43&lt;$H$11,"OG",IF($H43&gt;=$J$11,"D.PR",IF($H43&gt;=$I$11,"PROM","MG"))))</f>
        <v>OG</v>
      </c>
      <c r="E43" s="15">
        <v>1</v>
      </c>
      <c r="F43" s="14">
        <v>30</v>
      </c>
      <c r="G43" s="14">
        <v>32</v>
      </c>
      <c r="H43" s="52">
        <f t="shared" ref="H43:H45" si="9">IF(G43="","",ROUNDDOWN(F43/G43,2))</f>
        <v>0.93</v>
      </c>
      <c r="I43" s="14">
        <v>5</v>
      </c>
      <c r="J43" s="75"/>
    </row>
    <row r="44" spans="1:12" ht="22.5" customHeight="1" x14ac:dyDescent="0.25">
      <c r="B44" s="18">
        <v>8873</v>
      </c>
      <c r="C44" s="17" t="str">
        <f>IF($B44="","",VLOOKUP($B44,LEDEN!$B:$G,5,FALSE))</f>
        <v>DEVOS Claude</v>
      </c>
      <c r="D44" s="16" t="str">
        <f t="shared" si="8"/>
        <v>PROM</v>
      </c>
      <c r="E44" s="15">
        <v>2</v>
      </c>
      <c r="F44" s="14">
        <v>30</v>
      </c>
      <c r="G44" s="14">
        <v>20</v>
      </c>
      <c r="H44" s="52">
        <f t="shared" si="9"/>
        <v>1.5</v>
      </c>
      <c r="I44" s="14">
        <v>7</v>
      </c>
      <c r="J44" s="75"/>
    </row>
    <row r="45" spans="1:12" ht="22.5" customHeight="1" thickBot="1" x14ac:dyDescent="0.3">
      <c r="B45" s="13">
        <v>8088</v>
      </c>
      <c r="C45" s="12" t="str">
        <f>IF($B45="","",VLOOKUP($B45,LEDEN!$B:$G,5,FALSE))</f>
        <v>VERCAEMERE Jaak</v>
      </c>
      <c r="D45" s="11" t="str">
        <f t="shared" si="8"/>
        <v>MG</v>
      </c>
      <c r="E45" s="10">
        <v>0</v>
      </c>
      <c r="F45" s="9">
        <v>22</v>
      </c>
      <c r="G45" s="9">
        <v>18</v>
      </c>
      <c r="H45" s="53">
        <f t="shared" si="9"/>
        <v>1.22</v>
      </c>
      <c r="I45" s="9">
        <v>4</v>
      </c>
      <c r="J45" s="75"/>
    </row>
    <row r="46" spans="1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MG</v>
      </c>
      <c r="E46" s="7">
        <f>SUM(E42:E45)</f>
        <v>5</v>
      </c>
      <c r="F46" s="5">
        <f>SUM(F42:F45)</f>
        <v>112</v>
      </c>
      <c r="G46" s="5">
        <f>SUM(G42:G45)</f>
        <v>95</v>
      </c>
      <c r="H46" s="6">
        <f>IF(G46=0,0,ROUNDDOWN(F46/G46,2))</f>
        <v>1.17</v>
      </c>
      <c r="I46" s="46">
        <f>MAX(I42:I45)</f>
        <v>7</v>
      </c>
      <c r="J46" s="76"/>
    </row>
    <row r="47" spans="1:12" ht="12" customHeight="1" thickTop="1" x14ac:dyDescent="0.25">
      <c r="G47" s="1"/>
      <c r="H47" s="2"/>
    </row>
    <row r="48" spans="1:12" ht="24.75" hidden="1" customHeight="1" thickTop="1" thickBot="1" x14ac:dyDescent="0.3">
      <c r="A48" s="1">
        <v>6</v>
      </c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hidden="1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hidden="1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hidden="1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hidden="1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hidden="1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hidden="1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968B-0B5B-4C2F-872F-229A1877E7E6}">
  <dimension ref="A1"/>
  <sheetViews>
    <sheetView workbookViewId="0"/>
  </sheetViews>
  <sheetFormatPr defaultRowHeight="13.2" x14ac:dyDescent="0.25"/>
  <cols>
    <col min="1" max="1" width="9.1093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8"/>
  <sheetViews>
    <sheetView zoomScale="70" zoomScaleNormal="70" workbookViewId="0">
      <pane ySplit="12" topLeftCell="A13" activePane="bottomLeft" state="frozen"/>
      <selection pane="bottomLeft" activeCell="C11" sqref="C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4.4414062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1095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3.75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4.5" hidden="1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1098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1097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>
        <v>2.84</v>
      </c>
      <c r="E11" s="83"/>
      <c r="F11" s="44">
        <v>27</v>
      </c>
      <c r="G11" s="42"/>
      <c r="H11" s="48">
        <v>0.495</v>
      </c>
      <c r="I11" s="48">
        <v>0.61</v>
      </c>
      <c r="J11" s="59">
        <v>0.76500000000000001</v>
      </c>
      <c r="K11" s="32"/>
      <c r="L11" s="32"/>
      <c r="M11" s="32"/>
    </row>
    <row r="12" spans="1:13" ht="12.75" customHeight="1" thickBot="1" x14ac:dyDescent="0.3"/>
    <row r="13" spans="1:13" ht="24.75" customHeight="1" thickTop="1" thickBot="1" x14ac:dyDescent="0.3">
      <c r="A13" s="1">
        <v>1</v>
      </c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1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1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1:12" ht="12" customHeight="1" thickTop="1" thickBot="1" x14ac:dyDescent="0.3">
      <c r="G19" s="1"/>
      <c r="H19" s="2"/>
    </row>
    <row r="20" spans="1:12" ht="24.75" customHeight="1" thickTop="1" thickBot="1" x14ac:dyDescent="0.3">
      <c r="A20" s="1">
        <v>2</v>
      </c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1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1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1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1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1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1:12" ht="12" customHeight="1" thickTop="1" thickBot="1" x14ac:dyDescent="0.3">
      <c r="G26" s="1"/>
      <c r="H26" s="2"/>
    </row>
    <row r="27" spans="1:12" ht="24.75" customHeight="1" thickTop="1" thickBot="1" x14ac:dyDescent="0.3">
      <c r="A27" s="1">
        <v>3</v>
      </c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1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1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1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1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1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1:12" ht="12" customHeight="1" thickTop="1" thickBot="1" x14ac:dyDescent="0.3">
      <c r="G33" s="1"/>
      <c r="H33" s="2"/>
    </row>
    <row r="34" spans="1:12" ht="24.75" customHeight="1" thickTop="1" thickBot="1" x14ac:dyDescent="0.3">
      <c r="A34" s="1">
        <v>4</v>
      </c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1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1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1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1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1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1:12" ht="12" customHeight="1" thickTop="1" thickBot="1" x14ac:dyDescent="0.3">
      <c r="G40" s="1"/>
      <c r="H40" s="2"/>
    </row>
    <row r="41" spans="1:12" ht="24.75" customHeight="1" thickTop="1" thickBot="1" x14ac:dyDescent="0.3">
      <c r="A41" s="1">
        <v>5</v>
      </c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1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1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1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1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1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1:12" ht="12" customHeight="1" thickTop="1" thickBot="1" x14ac:dyDescent="0.3">
      <c r="G47" s="1"/>
      <c r="H47" s="2"/>
    </row>
    <row r="48" spans="1:12" ht="24.75" customHeight="1" thickTop="1" thickBot="1" x14ac:dyDescent="0.3">
      <c r="A48" s="1">
        <v>6</v>
      </c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957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957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957</v>
      </c>
      <c r="F5" s="61" t="s">
        <v>1054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957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957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957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957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957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957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957</v>
      </c>
      <c r="F12" s="61" t="s">
        <v>991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957</v>
      </c>
      <c r="F13" s="61" t="s">
        <v>958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957</v>
      </c>
      <c r="F14" s="61" t="s">
        <v>959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957</v>
      </c>
      <c r="F15" s="61" t="s">
        <v>992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957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957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957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957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957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957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957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957</v>
      </c>
      <c r="F23" s="61" t="s">
        <v>993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957</v>
      </c>
      <c r="F24" s="61" t="s">
        <v>994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957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957</v>
      </c>
      <c r="F26" s="61" t="s">
        <v>995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957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957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957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957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957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957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960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960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960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960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960</v>
      </c>
      <c r="F37" s="61" t="s">
        <v>43</v>
      </c>
    </row>
    <row r="38" spans="2:7" ht="14.25" customHeight="1" x14ac:dyDescent="0.25">
      <c r="B38" s="60">
        <v>7102</v>
      </c>
      <c r="C38" s="60" t="s">
        <v>996</v>
      </c>
      <c r="D38" s="60" t="s">
        <v>997</v>
      </c>
      <c r="E38" s="60" t="s">
        <v>998</v>
      </c>
      <c r="F38" s="61" t="s">
        <v>999</v>
      </c>
      <c r="G38" s="60" t="s">
        <v>911</v>
      </c>
    </row>
    <row r="39" spans="2:7" ht="14.25" customHeight="1" x14ac:dyDescent="0.25">
      <c r="B39" s="60">
        <v>4341</v>
      </c>
      <c r="C39" s="60" t="s">
        <v>996</v>
      </c>
      <c r="D39" s="60" t="s">
        <v>997</v>
      </c>
      <c r="E39" s="60" t="s">
        <v>998</v>
      </c>
      <c r="F39" s="61" t="s">
        <v>685</v>
      </c>
    </row>
    <row r="40" spans="2:7" ht="14.25" customHeight="1" x14ac:dyDescent="0.25">
      <c r="B40" s="60">
        <v>2211</v>
      </c>
      <c r="C40" s="60" t="s">
        <v>996</v>
      </c>
      <c r="D40" s="60" t="s">
        <v>997</v>
      </c>
      <c r="E40" s="60" t="s">
        <v>998</v>
      </c>
      <c r="F40" s="61" t="s">
        <v>609</v>
      </c>
    </row>
    <row r="41" spans="2:7" ht="14.25" customHeight="1" x14ac:dyDescent="0.25">
      <c r="B41" s="60">
        <v>6767</v>
      </c>
      <c r="C41" s="60" t="s">
        <v>996</v>
      </c>
      <c r="D41" s="60" t="s">
        <v>997</v>
      </c>
      <c r="E41" s="60" t="s">
        <v>998</v>
      </c>
      <c r="F41" s="61" t="s">
        <v>1055</v>
      </c>
      <c r="G41" s="60" t="s">
        <v>911</v>
      </c>
    </row>
    <row r="42" spans="2:7" ht="14.25" customHeight="1" x14ac:dyDescent="0.25">
      <c r="B42" s="60">
        <v>6769</v>
      </c>
      <c r="C42" s="60" t="s">
        <v>996</v>
      </c>
      <c r="D42" s="60" t="s">
        <v>997</v>
      </c>
      <c r="E42" s="60" t="s">
        <v>998</v>
      </c>
      <c r="F42" s="61" t="s">
        <v>1056</v>
      </c>
      <c r="G42" s="60" t="s">
        <v>911</v>
      </c>
    </row>
    <row r="43" spans="2:7" ht="14.25" customHeight="1" x14ac:dyDescent="0.25">
      <c r="B43" s="60">
        <v>2218</v>
      </c>
      <c r="C43" s="60" t="s">
        <v>996</v>
      </c>
      <c r="D43" s="60" t="s">
        <v>997</v>
      </c>
      <c r="E43" s="60" t="s">
        <v>998</v>
      </c>
      <c r="F43" s="61" t="s">
        <v>1000</v>
      </c>
    </row>
    <row r="44" spans="2:7" ht="14.25" customHeight="1" x14ac:dyDescent="0.25">
      <c r="B44" s="60">
        <v>7090</v>
      </c>
      <c r="C44" s="60" t="s">
        <v>996</v>
      </c>
      <c r="D44" s="60" t="s">
        <v>997</v>
      </c>
      <c r="E44" s="60" t="s">
        <v>998</v>
      </c>
      <c r="F44" s="61" t="s">
        <v>1001</v>
      </c>
    </row>
    <row r="45" spans="2:7" ht="14.25" customHeight="1" x14ac:dyDescent="0.25">
      <c r="B45" s="60">
        <v>5949</v>
      </c>
      <c r="C45" s="60" t="s">
        <v>996</v>
      </c>
      <c r="D45" s="60" t="s">
        <v>997</v>
      </c>
      <c r="E45" s="60" t="s">
        <v>998</v>
      </c>
      <c r="F45" s="61" t="s">
        <v>1002</v>
      </c>
    </row>
    <row r="46" spans="2:7" ht="14.25" customHeight="1" x14ac:dyDescent="0.25">
      <c r="B46" s="60">
        <v>4363</v>
      </c>
      <c r="C46" s="60" t="s">
        <v>996</v>
      </c>
      <c r="D46" s="60" t="s">
        <v>997</v>
      </c>
      <c r="E46" s="60" t="s">
        <v>998</v>
      </c>
      <c r="F46" s="61" t="s">
        <v>202</v>
      </c>
    </row>
    <row r="47" spans="2:7" ht="14.25" customHeight="1" x14ac:dyDescent="0.25">
      <c r="B47" s="60">
        <v>6088</v>
      </c>
      <c r="C47" s="60" t="s">
        <v>996</v>
      </c>
      <c r="D47" s="60" t="s">
        <v>997</v>
      </c>
      <c r="E47" s="60" t="s">
        <v>998</v>
      </c>
      <c r="F47" s="61" t="s">
        <v>779</v>
      </c>
    </row>
    <row r="48" spans="2:7" ht="14.25" customHeight="1" x14ac:dyDescent="0.25">
      <c r="B48" s="60">
        <v>6777</v>
      </c>
      <c r="C48" s="60" t="s">
        <v>996</v>
      </c>
      <c r="D48" s="60" t="s">
        <v>997</v>
      </c>
      <c r="E48" s="60" t="s">
        <v>998</v>
      </c>
      <c r="F48" s="61" t="s">
        <v>1057</v>
      </c>
      <c r="G48" s="60" t="s">
        <v>911</v>
      </c>
    </row>
    <row r="49" spans="2:7" ht="14.25" customHeight="1" x14ac:dyDescent="0.25">
      <c r="B49" s="60">
        <v>1414</v>
      </c>
      <c r="C49" s="60" t="s">
        <v>996</v>
      </c>
      <c r="D49" s="60" t="s">
        <v>997</v>
      </c>
      <c r="E49" s="60" t="s">
        <v>998</v>
      </c>
      <c r="F49" s="61" t="s">
        <v>585</v>
      </c>
    </row>
    <row r="50" spans="2:7" ht="14.25" customHeight="1" x14ac:dyDescent="0.25">
      <c r="B50" s="60">
        <v>6778</v>
      </c>
      <c r="C50" s="60" t="s">
        <v>996</v>
      </c>
      <c r="D50" s="60" t="s">
        <v>997</v>
      </c>
      <c r="E50" s="60" t="s">
        <v>998</v>
      </c>
      <c r="F50" s="61" t="s">
        <v>1058</v>
      </c>
      <c r="G50" s="60" t="s">
        <v>911</v>
      </c>
    </row>
    <row r="51" spans="2:7" ht="14.25" customHeight="1" x14ac:dyDescent="0.25">
      <c r="B51" s="60">
        <v>4301</v>
      </c>
      <c r="C51" s="60" t="s">
        <v>996</v>
      </c>
      <c r="D51" s="60" t="s">
        <v>997</v>
      </c>
      <c r="E51" s="60" t="s">
        <v>998</v>
      </c>
      <c r="F51" s="61" t="s">
        <v>758</v>
      </c>
    </row>
    <row r="52" spans="2:7" ht="14.25" customHeight="1" x14ac:dyDescent="0.25">
      <c r="B52" s="60">
        <v>5198</v>
      </c>
      <c r="C52" s="60" t="s">
        <v>996</v>
      </c>
      <c r="D52" s="60" t="s">
        <v>997</v>
      </c>
      <c r="E52" s="60" t="s">
        <v>998</v>
      </c>
      <c r="F52" s="61" t="s">
        <v>782</v>
      </c>
    </row>
    <row r="53" spans="2:7" ht="14.25" customHeight="1" x14ac:dyDescent="0.25">
      <c r="B53" s="60">
        <v>4320</v>
      </c>
      <c r="C53" s="60" t="s">
        <v>996</v>
      </c>
      <c r="D53" s="60" t="s">
        <v>997</v>
      </c>
      <c r="E53" s="60" t="s">
        <v>998</v>
      </c>
      <c r="F53" s="61" t="s">
        <v>783</v>
      </c>
    </row>
    <row r="54" spans="2:7" ht="14.25" customHeight="1" x14ac:dyDescent="0.25">
      <c r="B54" s="60">
        <v>7091</v>
      </c>
      <c r="C54" s="60" t="s">
        <v>996</v>
      </c>
      <c r="D54" s="60" t="s">
        <v>997</v>
      </c>
      <c r="E54" s="60" t="s">
        <v>998</v>
      </c>
      <c r="F54" s="61" t="s">
        <v>1003</v>
      </c>
    </row>
    <row r="55" spans="2:7" ht="14.25" customHeight="1" x14ac:dyDescent="0.25">
      <c r="B55" s="62">
        <v>6454</v>
      </c>
      <c r="C55" s="60" t="s">
        <v>996</v>
      </c>
      <c r="D55" s="60" t="s">
        <v>997</v>
      </c>
      <c r="E55" s="60" t="s">
        <v>998</v>
      </c>
      <c r="F55" s="61" t="s">
        <v>787</v>
      </c>
    </row>
    <row r="56" spans="2:7" ht="14.25" customHeight="1" x14ac:dyDescent="0.25">
      <c r="B56" s="60">
        <v>7096</v>
      </c>
      <c r="C56" s="60" t="s">
        <v>996</v>
      </c>
      <c r="D56" s="60" t="s">
        <v>997</v>
      </c>
      <c r="E56" s="60" t="s">
        <v>998</v>
      </c>
      <c r="F56" s="61" t="s">
        <v>1004</v>
      </c>
    </row>
    <row r="57" spans="2:7" ht="14.25" customHeight="1" x14ac:dyDescent="0.25">
      <c r="B57" s="60">
        <v>4352</v>
      </c>
      <c r="C57" s="60" t="s">
        <v>996</v>
      </c>
      <c r="D57" s="60" t="s">
        <v>997</v>
      </c>
      <c r="E57" s="60" t="s">
        <v>998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961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961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961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961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961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961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961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961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961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961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961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961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961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961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961</v>
      </c>
      <c r="F86" s="61" t="s">
        <v>1059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961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961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961</v>
      </c>
      <c r="F89" s="61" t="s">
        <v>1008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961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961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961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961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961</v>
      </c>
      <c r="F94" s="61" t="s">
        <v>1096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961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961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961</v>
      </c>
      <c r="F97" s="61" t="s">
        <v>1060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961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961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1061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1053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962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962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962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962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962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962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962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962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962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962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962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962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962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962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962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962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962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962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962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962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962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962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1062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1062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1062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1062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1062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1062</v>
      </c>
      <c r="F141" s="61" t="s">
        <v>1009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1062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1062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1062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1062</v>
      </c>
      <c r="F145" s="61" t="s">
        <v>1010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1062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1062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1062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1062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1062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1062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1062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963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963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963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963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963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963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963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963</v>
      </c>
      <c r="F160" s="61" t="s">
        <v>1063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963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963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963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963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963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963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963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963</v>
      </c>
      <c r="F168" s="61" t="s">
        <v>1064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963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963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963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963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963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963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963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963</v>
      </c>
      <c r="F176" s="61" t="s">
        <v>1011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963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963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963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963</v>
      </c>
      <c r="F180" s="61" t="s">
        <v>1065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963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963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963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963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963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963</v>
      </c>
      <c r="F186" s="61" t="s">
        <v>1012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963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963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963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963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963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963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963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963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963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963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963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963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963</v>
      </c>
      <c r="F199" s="61" t="s">
        <v>1013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963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963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963</v>
      </c>
      <c r="F202" s="61" t="s">
        <v>1066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963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963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963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963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963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963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963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963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963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963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963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963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963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963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963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963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963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963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963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963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963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963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963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963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964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964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964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964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964</v>
      </c>
      <c r="F231" s="61" t="s">
        <v>965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964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964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964</v>
      </c>
      <c r="F234" s="61" t="s">
        <v>1014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964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964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964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964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964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964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964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964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964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964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964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964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964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964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964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964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964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964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964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964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964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966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966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966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966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966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966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966</v>
      </c>
      <c r="F262" s="61" t="s">
        <v>1067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966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966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966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966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966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966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966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966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966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966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966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966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966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966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966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966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966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966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966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966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966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966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966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966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966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966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966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966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966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966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966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966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966</v>
      </c>
      <c r="F295" s="61" t="s">
        <v>1015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966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966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966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966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966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967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967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967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967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967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967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967</v>
      </c>
      <c r="F307" s="61" t="s">
        <v>1068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967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967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967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967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967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967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967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967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967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967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967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967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967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967</v>
      </c>
      <c r="F321" s="61" t="s">
        <v>1069</v>
      </c>
      <c r="G321" s="60" t="s">
        <v>1070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967</v>
      </c>
      <c r="F322" s="61" t="s">
        <v>968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967</v>
      </c>
      <c r="F323" s="61" t="s">
        <v>1016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967</v>
      </c>
      <c r="F324" s="61" t="s">
        <v>1017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969</v>
      </c>
      <c r="F325" s="61" t="s">
        <v>1018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969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969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969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969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969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969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969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969</v>
      </c>
      <c r="F333" s="61" t="s">
        <v>1019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969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969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969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969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969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969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969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969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969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969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969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969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969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969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969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969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969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969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969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969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969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969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969</v>
      </c>
      <c r="F356" s="61" t="s">
        <v>1071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969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969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969</v>
      </c>
      <c r="F359" s="61" t="s">
        <v>1020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969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969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969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969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969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969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969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969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969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969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969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969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969</v>
      </c>
      <c r="F372" s="61" t="s">
        <v>970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969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969</v>
      </c>
      <c r="F374" s="61" t="s">
        <v>1021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969</v>
      </c>
      <c r="F375" s="61" t="s">
        <v>971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969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969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969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969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969</v>
      </c>
      <c r="F380" s="61" t="s">
        <v>1072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969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969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969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969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969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972</v>
      </c>
      <c r="F386" s="61" t="s">
        <v>1022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972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972</v>
      </c>
      <c r="F388" s="61" t="s">
        <v>1023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972</v>
      </c>
      <c r="F389" s="61" t="s">
        <v>1024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972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972</v>
      </c>
      <c r="F391" s="61" t="s">
        <v>1025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972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972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972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972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972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972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972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972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972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1073</v>
      </c>
      <c r="E401" s="60" t="s">
        <v>983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1073</v>
      </c>
      <c r="E402" s="60" t="s">
        <v>983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1073</v>
      </c>
      <c r="E403" s="60" t="s">
        <v>983</v>
      </c>
      <c r="F403" s="61" t="s">
        <v>1034</v>
      </c>
    </row>
    <row r="404" spans="2:7" ht="14.25" customHeight="1" x14ac:dyDescent="0.25">
      <c r="B404" s="60">
        <v>6710</v>
      </c>
      <c r="C404" s="60" t="s">
        <v>945</v>
      </c>
      <c r="D404" s="60" t="s">
        <v>1073</v>
      </c>
      <c r="E404" s="60" t="s">
        <v>983</v>
      </c>
      <c r="F404" s="61" t="s">
        <v>1074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1073</v>
      </c>
      <c r="E405" s="60" t="s">
        <v>983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1073</v>
      </c>
      <c r="E406" s="60" t="s">
        <v>983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1073</v>
      </c>
      <c r="E407" s="60" t="s">
        <v>983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1073</v>
      </c>
      <c r="E408" s="60" t="s">
        <v>983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1073</v>
      </c>
      <c r="E409" s="60" t="s">
        <v>983</v>
      </c>
      <c r="F409" s="61" t="s">
        <v>1075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1073</v>
      </c>
      <c r="E410" s="60" t="s">
        <v>983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1073</v>
      </c>
      <c r="E411" s="60" t="s">
        <v>983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1073</v>
      </c>
      <c r="E412" s="60" t="s">
        <v>983</v>
      </c>
      <c r="F412" s="61" t="s">
        <v>1076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973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973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973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973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973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973</v>
      </c>
      <c r="F418" s="61" t="s">
        <v>1052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973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973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973</v>
      </c>
      <c r="F421" s="61" t="s">
        <v>1051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973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973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973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973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973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973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973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973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973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973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973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973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973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973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973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973</v>
      </c>
      <c r="F437" s="61" t="s">
        <v>974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973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973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973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973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973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973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973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973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973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973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975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975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975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975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975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975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975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975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975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975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975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975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975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975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975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975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975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975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975</v>
      </c>
      <c r="F466" s="61" t="s">
        <v>1005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975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975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975</v>
      </c>
      <c r="F469" s="61" t="s">
        <v>1006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975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975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975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975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975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975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975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975</v>
      </c>
      <c r="F477" s="61" t="s">
        <v>1077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975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975</v>
      </c>
      <c r="F479" s="61" t="s">
        <v>1078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975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975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975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975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975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975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975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975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975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975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975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975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975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975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975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975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975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975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975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975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975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975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975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975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975</v>
      </c>
      <c r="F504" s="61" t="s">
        <v>1026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975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975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976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976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976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976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976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976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976</v>
      </c>
      <c r="F513" s="61" t="s">
        <v>1079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976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976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976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977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977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977</v>
      </c>
      <c r="F519" s="61" t="s">
        <v>1027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977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977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977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977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977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977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977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977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977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977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977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977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977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977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977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977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977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977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977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977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977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977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977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977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977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977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978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978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978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978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978</v>
      </c>
      <c r="F550" s="61" t="s">
        <v>479</v>
      </c>
      <c r="G550" s="60" t="s">
        <v>1070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978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978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978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978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978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978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978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978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978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978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978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978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978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978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978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978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978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978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978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979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979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979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979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979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979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979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979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979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979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979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979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979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979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979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980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980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980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980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980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980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980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980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980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980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980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980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980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980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980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980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980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980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980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980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980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980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980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980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980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980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980</v>
      </c>
      <c r="F611" s="61" t="s">
        <v>1028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980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980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980</v>
      </c>
      <c r="F614" s="61" t="s">
        <v>1029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980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980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980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980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980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980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980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980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980</v>
      </c>
      <c r="F623" s="61" t="s">
        <v>1031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980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980</v>
      </c>
      <c r="F625" s="61" t="s">
        <v>1080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980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980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980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980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980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980</v>
      </c>
      <c r="F631" s="61" t="s">
        <v>1081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980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980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980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980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980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980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980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980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980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980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980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980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980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981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981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981</v>
      </c>
      <c r="F647" s="61" t="s">
        <v>1082</v>
      </c>
      <c r="G647" s="60" t="s">
        <v>1070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981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981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981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981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981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981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981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981</v>
      </c>
      <c r="F655" s="61" t="s">
        <v>1032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981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981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981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981</v>
      </c>
      <c r="F659" s="61" t="s">
        <v>1033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981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981</v>
      </c>
      <c r="F661" s="61" t="s">
        <v>982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981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981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981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981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981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981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981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981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981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981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981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981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981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981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981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981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981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981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984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984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984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984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984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984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984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984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984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984</v>
      </c>
      <c r="F689" s="61" t="s">
        <v>1035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984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984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984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984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984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984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984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984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984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984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984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984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984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984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984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984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984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984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984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984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984</v>
      </c>
      <c r="F710" s="61" t="s">
        <v>1036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984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984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984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984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984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984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984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984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984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984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984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984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984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984</v>
      </c>
      <c r="F724" s="61" t="s">
        <v>1037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984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984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984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984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984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984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984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984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984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984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984</v>
      </c>
      <c r="F735" s="61" t="s">
        <v>1083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984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984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984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984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984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984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985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985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985</v>
      </c>
      <c r="F744" s="61" t="s">
        <v>1038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985</v>
      </c>
      <c r="F745" s="61" t="s">
        <v>1039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985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985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985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985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985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985</v>
      </c>
      <c r="F751" s="61" t="s">
        <v>1040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985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985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985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985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985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987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987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987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987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987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988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988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988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988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988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988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988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988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988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988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988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988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988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988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988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988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988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988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988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988</v>
      </c>
      <c r="F781" s="61" t="s">
        <v>1041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988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988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988</v>
      </c>
      <c r="F784" s="61" t="s">
        <v>1084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988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988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988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988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988</v>
      </c>
      <c r="F789" s="61" t="s">
        <v>1085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988</v>
      </c>
      <c r="F790" s="61" t="s">
        <v>1086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988</v>
      </c>
      <c r="F791" s="61" t="s">
        <v>1042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988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988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988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988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988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988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988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988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988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988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988</v>
      </c>
      <c r="F802" s="61" t="s">
        <v>1043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989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989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989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989</v>
      </c>
      <c r="F806" s="61" t="s">
        <v>1044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989</v>
      </c>
      <c r="F807" s="61" t="s">
        <v>1045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989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989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989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989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989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989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989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989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989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989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989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989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989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989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989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989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989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990</v>
      </c>
      <c r="F825" s="61" t="s">
        <v>1087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990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990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990</v>
      </c>
      <c r="F828" s="61" t="s">
        <v>1088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990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990</v>
      </c>
      <c r="F830" s="61" t="s">
        <v>1046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990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990</v>
      </c>
      <c r="F832" s="61" t="s">
        <v>1089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990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990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990</v>
      </c>
      <c r="F835" s="61" t="s">
        <v>1047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990</v>
      </c>
      <c r="F836" s="61" t="s">
        <v>1090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990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990</v>
      </c>
      <c r="F838" s="61" t="s">
        <v>1048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990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990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990</v>
      </c>
      <c r="F841" s="61" t="s">
        <v>1049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990</v>
      </c>
      <c r="F842" s="61" t="s">
        <v>1050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990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990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990</v>
      </c>
      <c r="F845" s="61" t="s">
        <v>1091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1092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1092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1092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1092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1092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1092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1092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1092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1092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1092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1092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1092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1092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1092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1092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1092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1092</v>
      </c>
      <c r="F862" s="61" t="s">
        <v>1030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1092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1092</v>
      </c>
      <c r="F864" s="61" t="s">
        <v>986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1092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1092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1092</v>
      </c>
      <c r="F867" s="61" t="s">
        <v>1093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1092</v>
      </c>
      <c r="F868" s="61" t="s">
        <v>1094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1092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1092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1092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1007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0000000-0009-0000-0000-000002000000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Klassieke discipline</vt:lpstr>
      <vt:lpstr>Blad1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2024-03-11T20:43:37Z</cp:lastPrinted>
  <dcterms:created xsi:type="dcterms:W3CDTF">2020-03-24T15:39:01Z</dcterms:created>
  <dcterms:modified xsi:type="dcterms:W3CDTF">2024-03-13T20:19:15Z</dcterms:modified>
</cp:coreProperties>
</file>