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60" windowHeight="5040" activeTab="0"/>
  </bookViews>
  <sheets>
    <sheet name="g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<sst xmlns="http://schemas.openxmlformats.org/spreadsheetml/2006/main" count="62" uniqueCount="23">
  <si>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</si>
  <si>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</si>
  <si>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</si>
  <si>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</si>
  <si>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Gewestfinale 3° KLASSE BANDSTOTEN</t>
  </si>
  <si>
    <t xml:space="preserve">        KLEIN</t>
  </si>
  <si>
    <t>datum:</t>
  </si>
  <si>
    <t>Lokaal:</t>
  </si>
  <si>
    <t>BC ' 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</si>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</sst>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KB%202010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7">
          <cell r="A177">
            <v>4298</v>
          </cell>
          <cell r="B177" t="str">
            <v>VAN DEN HAUWE Filip</v>
          </cell>
          <cell r="C177" t="str">
            <v>SINT-MARTINUS AALST</v>
          </cell>
          <cell r="D177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4">
        <v>40615</v>
      </c>
      <c r="D3" s="44"/>
      <c r="E3" s="11" t="s">
        <v>7</v>
      </c>
      <c r="F3" s="45" t="s">
        <v>8</v>
      </c>
      <c r="G3" s="45"/>
      <c r="H3" s="45"/>
      <c r="I3" s="45"/>
      <c r="J3" s="12"/>
      <c r="K3" s="46"/>
      <c r="L3" s="46"/>
      <c r="M3" s="47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VAN DEN BOSSCHE Christian</v>
      </c>
      <c r="C6" s="18"/>
      <c r="D6" s="18"/>
      <c r="E6" s="18"/>
      <c r="F6" s="18" t="s">
        <v>10</v>
      </c>
      <c r="G6" s="20" t="str">
        <f>VLOOKUP(L6,'[1]LEDEN'!A:E,3,FALSE)</f>
        <v>K.BC ONS HUIS</v>
      </c>
      <c r="H6" s="20"/>
      <c r="I6" s="18"/>
      <c r="J6" s="18"/>
      <c r="K6" s="18"/>
      <c r="L6" s="21">
        <v>4297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HAEGHEBAERT Eric</v>
      </c>
      <c r="D9" s="28"/>
      <c r="E9" s="28"/>
      <c r="F9" s="26">
        <v>2</v>
      </c>
      <c r="G9" s="26"/>
      <c r="H9" s="26">
        <v>55</v>
      </c>
      <c r="I9" s="26">
        <v>17</v>
      </c>
      <c r="J9" s="29">
        <f aca="true" t="shared" si="0" ref="J9:J14">ROUNDDOWN(H9/I9,2)</f>
        <v>3.23</v>
      </c>
      <c r="K9" s="26">
        <v>11</v>
      </c>
      <c r="L9" s="30"/>
      <c r="N9">
        <v>4122</v>
      </c>
    </row>
    <row r="10" spans="2:14" ht="15" customHeight="1">
      <c r="B10" s="26">
        <v>2</v>
      </c>
      <c r="C10" s="27" t="str">
        <f>VLOOKUP(N10,'[1]LEDEN'!A:E,2,FALSE)</f>
        <v>DE VISSCHER Willy</v>
      </c>
      <c r="D10" s="28"/>
      <c r="E10" s="28"/>
      <c r="F10" s="26">
        <v>2</v>
      </c>
      <c r="G10" s="26"/>
      <c r="H10" s="26">
        <v>55</v>
      </c>
      <c r="I10" s="26">
        <v>11</v>
      </c>
      <c r="J10" s="29">
        <f t="shared" si="0"/>
        <v>5</v>
      </c>
      <c r="K10" s="26">
        <v>16</v>
      </c>
      <c r="L10" s="40">
        <v>1</v>
      </c>
      <c r="N10">
        <v>4476</v>
      </c>
    </row>
    <row r="11" spans="2:14" ht="15" customHeight="1">
      <c r="B11" s="26">
        <v>3</v>
      </c>
      <c r="C11" s="27" t="str">
        <f>VLOOKUP(N11,'[1]LEDEN'!A:E,2,FALSE)</f>
        <v>FOUBERT Benny</v>
      </c>
      <c r="D11" s="28"/>
      <c r="E11" s="28"/>
      <c r="F11" s="26">
        <v>2</v>
      </c>
      <c r="G11" s="26"/>
      <c r="H11" s="26">
        <v>55</v>
      </c>
      <c r="I11" s="26">
        <v>17</v>
      </c>
      <c r="J11" s="29">
        <f t="shared" si="0"/>
        <v>3.23</v>
      </c>
      <c r="K11" s="26">
        <v>13</v>
      </c>
      <c r="L11" s="40"/>
      <c r="N11">
        <v>4958</v>
      </c>
    </row>
    <row r="12" spans="2:14" ht="15" customHeight="1">
      <c r="B12" s="26">
        <v>4</v>
      </c>
      <c r="C12" s="27" t="str">
        <f>VLOOKUP(N12,'[1]LEDEN'!A:E,2,FALSE)</f>
        <v>DEDIER Georges</v>
      </c>
      <c r="D12" s="28"/>
      <c r="E12" s="28"/>
      <c r="F12" s="26">
        <v>0</v>
      </c>
      <c r="G12" s="26"/>
      <c r="H12" s="26">
        <v>23</v>
      </c>
      <c r="I12" s="26">
        <v>16</v>
      </c>
      <c r="J12" s="29">
        <f t="shared" si="0"/>
        <v>1.43</v>
      </c>
      <c r="K12" s="26">
        <v>4</v>
      </c>
      <c r="L12" s="40"/>
      <c r="N12">
        <v>4768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0"/>
    </row>
    <row r="14" spans="1:13" ht="15" customHeight="1">
      <c r="A14" s="31"/>
      <c r="B14" s="32"/>
      <c r="C14" s="31" t="s">
        <v>17</v>
      </c>
      <c r="D14" s="31"/>
      <c r="E14" s="31" t="s">
        <v>18</v>
      </c>
      <c r="F14" s="33">
        <f>SUM(F9:F13)</f>
        <v>6</v>
      </c>
      <c r="G14" s="33">
        <f>SUM(G9:G13)</f>
        <v>0</v>
      </c>
      <c r="H14" s="33">
        <f>SUM(H9:H13)</f>
        <v>188</v>
      </c>
      <c r="I14" s="33">
        <f>SUM(I9:I13)</f>
        <v>61</v>
      </c>
      <c r="J14" s="34">
        <f t="shared" si="0"/>
        <v>3.08</v>
      </c>
      <c r="K14" s="33">
        <f>MAX(K9:K13)</f>
        <v>16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9</v>
      </c>
      <c r="B17" s="19" t="str">
        <f>VLOOKUP(L17,'[1]LEDEN'!A:E,2,FALSE)</f>
        <v>HAEGHEBAERT Eric</v>
      </c>
      <c r="C17" s="18"/>
      <c r="D17" s="18"/>
      <c r="E17" s="18"/>
      <c r="F17" s="18" t="s">
        <v>10</v>
      </c>
      <c r="G17" s="20" t="str">
        <f>VLOOKUP(L17,'[1]LEDEN'!A:E,3,FALSE)</f>
        <v>BC 'T OSKE</v>
      </c>
      <c r="H17" s="20"/>
      <c r="I17" s="18"/>
      <c r="J17" s="18"/>
      <c r="K17" s="18"/>
      <c r="L17" s="21">
        <v>4122</v>
      </c>
    </row>
    <row r="18" ht="6" customHeight="1"/>
    <row r="19" spans="6:12" ht="12.75"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VAN DEN BOSSCHE Christian</v>
      </c>
      <c r="D20" s="28"/>
      <c r="E20" s="28"/>
      <c r="F20" s="26">
        <v>0</v>
      </c>
      <c r="G20" s="26"/>
      <c r="H20" s="26">
        <v>28</v>
      </c>
      <c r="I20" s="26">
        <v>17</v>
      </c>
      <c r="J20" s="29">
        <f>ROUNDDOWN(H20/I20,2)</f>
        <v>1.64</v>
      </c>
      <c r="K20" s="26">
        <v>4</v>
      </c>
      <c r="L20" s="30"/>
      <c r="N20">
        <v>4297</v>
      </c>
    </row>
    <row r="21" spans="2:14" ht="12.75">
      <c r="B21" s="26"/>
      <c r="C21" s="27" t="str">
        <f>VLOOKUP(N21,'[1]LEDEN'!A:E,2,FALSE)</f>
        <v>DEDIER Georges</v>
      </c>
      <c r="D21" s="28"/>
      <c r="E21" s="28"/>
      <c r="F21" s="26">
        <v>2</v>
      </c>
      <c r="G21" s="26"/>
      <c r="H21" s="26">
        <v>55</v>
      </c>
      <c r="I21" s="26">
        <v>17</v>
      </c>
      <c r="J21" s="29">
        <f>ROUNDDOWN(H21/I21,2)</f>
        <v>3.23</v>
      </c>
      <c r="K21" s="26">
        <v>11</v>
      </c>
      <c r="L21" s="40">
        <v>2</v>
      </c>
      <c r="N21">
        <v>4768</v>
      </c>
    </row>
    <row r="22" spans="2:14" ht="12.75">
      <c r="B22" s="26"/>
      <c r="C22" s="27" t="str">
        <f>VLOOKUP(N22,'[1]LEDEN'!A:E,2,FALSE)</f>
        <v>DE VISSCHER Willy</v>
      </c>
      <c r="D22" s="28"/>
      <c r="E22" s="28"/>
      <c r="F22" s="26">
        <v>2</v>
      </c>
      <c r="G22" s="26"/>
      <c r="H22" s="26">
        <v>55</v>
      </c>
      <c r="I22" s="26">
        <v>20</v>
      </c>
      <c r="J22" s="29">
        <f>ROUNDDOWN(H22/I22,2)</f>
        <v>2.75</v>
      </c>
      <c r="K22" s="26">
        <v>14</v>
      </c>
      <c r="L22" s="40"/>
      <c r="N22">
        <v>4476</v>
      </c>
    </row>
    <row r="23" spans="2:14" ht="12.75">
      <c r="B23" s="26"/>
      <c r="C23" s="27" t="str">
        <f>VLOOKUP(N23,'[1]LEDEN'!A:E,2,FALSE)</f>
        <v>FOUBERT Benny</v>
      </c>
      <c r="D23" s="28"/>
      <c r="E23" s="28"/>
      <c r="F23" s="26">
        <v>2</v>
      </c>
      <c r="G23" s="26"/>
      <c r="H23" s="26">
        <v>55</v>
      </c>
      <c r="I23" s="26">
        <v>10</v>
      </c>
      <c r="J23" s="29">
        <f>ROUNDDOWN(H23/I23,2)</f>
        <v>5.5</v>
      </c>
      <c r="K23" s="26">
        <v>12</v>
      </c>
      <c r="L23" s="40"/>
      <c r="N23">
        <v>4958</v>
      </c>
    </row>
    <row r="24" spans="1:12" ht="12.75">
      <c r="A24" s="31"/>
      <c r="B24" s="32"/>
      <c r="C24" s="31" t="s">
        <v>17</v>
      </c>
      <c r="D24" s="31"/>
      <c r="E24" s="31" t="s">
        <v>18</v>
      </c>
      <c r="F24" s="33">
        <f>SUM(F20:F23)</f>
        <v>6</v>
      </c>
      <c r="G24" s="33">
        <f>SUM(G20:G23)</f>
        <v>0</v>
      </c>
      <c r="H24" s="33">
        <f>SUM(H20:H23)</f>
        <v>193</v>
      </c>
      <c r="I24" s="33">
        <f>SUM(I20:I23)</f>
        <v>64</v>
      </c>
      <c r="J24" s="34">
        <f>ROUNDDOWN(H24/I24,2)</f>
        <v>3.01</v>
      </c>
      <c r="K24" s="33">
        <f>MAX(K20:K23)</f>
        <v>14</v>
      </c>
      <c r="L24" s="35"/>
    </row>
    <row r="25" spans="1:12" ht="7.5" customHeight="1" thickBo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ht="3.75" customHeight="1"/>
    <row r="27" spans="1:12" ht="12.75">
      <c r="A27" s="18" t="s">
        <v>9</v>
      </c>
      <c r="B27" s="19" t="str">
        <f>VLOOKUP(L27,'[1]LEDEN'!A:E,2,FALSE)</f>
        <v>FOUBERT Benny</v>
      </c>
      <c r="C27" s="18"/>
      <c r="D27" s="18"/>
      <c r="E27" s="18"/>
      <c r="F27" s="18" t="s">
        <v>10</v>
      </c>
      <c r="G27" s="20" t="str">
        <f>VLOOKUP(L27,'[1]LEDEN'!A:E,3,FALSE)</f>
        <v>K. SINT-NIKLASE BA</v>
      </c>
      <c r="H27" s="20"/>
      <c r="I27" s="18"/>
      <c r="J27" s="18"/>
      <c r="K27" s="18"/>
      <c r="L27" s="21">
        <v>4958</v>
      </c>
    </row>
    <row r="28" ht="7.5" customHeight="1"/>
    <row r="29" spans="6:12" ht="12.75">
      <c r="F29" s="22" t="s">
        <v>11</v>
      </c>
      <c r="G29" s="23" t="s">
        <v>12</v>
      </c>
      <c r="H29" s="23">
        <v>2.3</v>
      </c>
      <c r="I29" s="24" t="s">
        <v>13</v>
      </c>
      <c r="J29" s="25" t="s">
        <v>14</v>
      </c>
      <c r="K29" s="23" t="s">
        <v>15</v>
      </c>
      <c r="L29" s="23" t="s">
        <v>16</v>
      </c>
    </row>
    <row r="30" spans="2:14" ht="12.75">
      <c r="B30" s="26">
        <v>1</v>
      </c>
      <c r="C30" s="27" t="str">
        <f>VLOOKUP(N30,'[1]LEDEN'!A:E,2,FALSE)</f>
        <v>DE VISSCHER Willy</v>
      </c>
      <c r="D30" s="28"/>
      <c r="E30" s="28"/>
      <c r="F30" s="26">
        <v>2</v>
      </c>
      <c r="G30" s="26"/>
      <c r="H30" s="26">
        <v>55</v>
      </c>
      <c r="I30" s="26">
        <v>10</v>
      </c>
      <c r="J30" s="29">
        <f>ROUNDDOWN(H30/I30,2)</f>
        <v>5.5</v>
      </c>
      <c r="K30" s="26">
        <v>12</v>
      </c>
      <c r="L30" s="30"/>
      <c r="N30">
        <v>4476</v>
      </c>
    </row>
    <row r="31" spans="2:14" ht="12.75">
      <c r="B31" s="26">
        <v>2</v>
      </c>
      <c r="C31" s="27" t="str">
        <f>VLOOKUP(N31,'[1]LEDEN'!A:E,2,FALSE)</f>
        <v>DEDIER Georges</v>
      </c>
      <c r="D31" s="28"/>
      <c r="E31" s="28"/>
      <c r="F31" s="26">
        <v>2</v>
      </c>
      <c r="G31" s="26"/>
      <c r="H31" s="26">
        <v>55</v>
      </c>
      <c r="I31" s="26">
        <v>21</v>
      </c>
      <c r="J31" s="29">
        <f>ROUNDDOWN(H31/I31,2)</f>
        <v>2.61</v>
      </c>
      <c r="K31" s="26">
        <v>8</v>
      </c>
      <c r="L31" s="40">
        <v>3</v>
      </c>
      <c r="N31">
        <v>4768</v>
      </c>
    </row>
    <row r="32" spans="2:14" ht="12.75">
      <c r="B32" s="26">
        <v>3</v>
      </c>
      <c r="C32" s="27" t="str">
        <f>VLOOKUP(N32,'[1]LEDEN'!A:E,2,FALSE)</f>
        <v>VAN DEN BOSSCHE Christian</v>
      </c>
      <c r="D32" s="28"/>
      <c r="E32" s="28"/>
      <c r="F32" s="26">
        <v>0</v>
      </c>
      <c r="G32" s="26"/>
      <c r="H32" s="26">
        <v>38</v>
      </c>
      <c r="I32" s="26">
        <v>17</v>
      </c>
      <c r="J32" s="29">
        <f>ROUNDDOWN(H32/I32,2)</f>
        <v>2.23</v>
      </c>
      <c r="K32" s="26">
        <v>6</v>
      </c>
      <c r="L32" s="40"/>
      <c r="N32">
        <v>4297</v>
      </c>
    </row>
    <row r="33" spans="2:14" ht="12.75">
      <c r="B33" s="26">
        <v>4</v>
      </c>
      <c r="C33" s="27" t="str">
        <f>VLOOKUP(N33,'[1]LEDEN'!A:E,2,FALSE)</f>
        <v>HAEGHEBAERT Eric</v>
      </c>
      <c r="D33" s="28"/>
      <c r="E33" s="28"/>
      <c r="F33" s="26">
        <v>0</v>
      </c>
      <c r="G33" s="26"/>
      <c r="H33" s="26">
        <v>23</v>
      </c>
      <c r="I33" s="26">
        <v>10</v>
      </c>
      <c r="J33" s="29">
        <f>ROUNDDOWN(H33/I33,2)</f>
        <v>2.3</v>
      </c>
      <c r="K33" s="26">
        <v>7</v>
      </c>
      <c r="L33" s="40"/>
      <c r="N33">
        <v>4122</v>
      </c>
    </row>
    <row r="34" spans="1:12" ht="12.75">
      <c r="A34" s="31"/>
      <c r="B34" s="32"/>
      <c r="C34" s="31" t="s">
        <v>17</v>
      </c>
      <c r="D34" s="31"/>
      <c r="E34" s="31" t="s">
        <v>18</v>
      </c>
      <c r="F34" s="33">
        <f>SUM(F30:F33)</f>
        <v>4</v>
      </c>
      <c r="G34" s="33">
        <f>SUM(G30:G33)</f>
        <v>0</v>
      </c>
      <c r="H34" s="33">
        <f>SUM(H30:H33)</f>
        <v>171</v>
      </c>
      <c r="I34" s="33">
        <f>SUM(I30:I33)</f>
        <v>58</v>
      </c>
      <c r="J34" s="34">
        <f>ROUNDDOWN(H34/I34,2)</f>
        <v>2.94</v>
      </c>
      <c r="K34" s="33">
        <f>MAX(K30:K33)</f>
        <v>12</v>
      </c>
      <c r="L34" s="35"/>
    </row>
    <row r="35" spans="1:12" ht="6.75" customHeight="1" thickBot="1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ht="6" customHeight="1"/>
    <row r="37" spans="1:12" ht="13.5" customHeight="1">
      <c r="A37" s="18" t="s">
        <v>9</v>
      </c>
      <c r="B37" s="19" t="str">
        <f>VLOOKUP(L37,'[1]LEDEN'!A:E,2,FALSE)</f>
        <v>DE VISSCHER Willy</v>
      </c>
      <c r="C37" s="18"/>
      <c r="D37" s="18"/>
      <c r="E37" s="18"/>
      <c r="F37" s="18" t="s">
        <v>10</v>
      </c>
      <c r="G37" s="20" t="str">
        <f>VLOOKUP(L37,'[1]LEDEN'!A:E,3,FALSE)</f>
        <v>BC KASTEELDREEF</v>
      </c>
      <c r="H37" s="20"/>
      <c r="I37" s="18"/>
      <c r="J37" s="18"/>
      <c r="K37" s="18"/>
      <c r="L37" s="21">
        <v>4476</v>
      </c>
    </row>
    <row r="39" spans="6:12" ht="12.75">
      <c r="F39" s="22" t="s">
        <v>11</v>
      </c>
      <c r="G39" s="23" t="s">
        <v>12</v>
      </c>
      <c r="H39" s="23">
        <v>2.3</v>
      </c>
      <c r="I39" s="24" t="s">
        <v>13</v>
      </c>
      <c r="J39" s="25" t="s">
        <v>14</v>
      </c>
      <c r="K39" s="23" t="s">
        <v>15</v>
      </c>
      <c r="L39" s="23" t="s">
        <v>16</v>
      </c>
    </row>
    <row r="40" spans="2:14" ht="12.75">
      <c r="B40" s="26">
        <v>1</v>
      </c>
      <c r="C40" s="27" t="str">
        <f>VLOOKUP(N40,'[1]LEDEN'!A:E,2,FALSE)</f>
        <v>FOUBERT Benny</v>
      </c>
      <c r="D40" s="28"/>
      <c r="E40" s="28"/>
      <c r="F40" s="26">
        <v>0</v>
      </c>
      <c r="G40" s="26"/>
      <c r="H40" s="26">
        <v>26</v>
      </c>
      <c r="I40" s="26">
        <v>10</v>
      </c>
      <c r="J40" s="29">
        <f>ROUNDDOWN(H40/I40,2)</f>
        <v>2.6</v>
      </c>
      <c r="K40" s="26">
        <v>10</v>
      </c>
      <c r="L40" s="30"/>
      <c r="N40">
        <v>4958</v>
      </c>
    </row>
    <row r="41" spans="2:14" ht="12.75">
      <c r="B41" s="26">
        <v>2</v>
      </c>
      <c r="C41" s="27" t="str">
        <f>VLOOKUP(N41,'[1]LEDEN'!A:E,2,FALSE)</f>
        <v>VAN DEN BOSSCHE Christian</v>
      </c>
      <c r="D41" s="28"/>
      <c r="E41" s="28"/>
      <c r="F41" s="26">
        <v>0</v>
      </c>
      <c r="G41" s="26"/>
      <c r="H41" s="26">
        <v>27</v>
      </c>
      <c r="I41" s="26">
        <v>11</v>
      </c>
      <c r="J41" s="29">
        <f>ROUNDDOWN(H41/I41,2)</f>
        <v>2.45</v>
      </c>
      <c r="K41" s="26">
        <v>10</v>
      </c>
      <c r="L41" s="40">
        <v>4</v>
      </c>
      <c r="N41">
        <v>4297</v>
      </c>
    </row>
    <row r="42" spans="2:14" ht="12.75">
      <c r="B42" s="26">
        <v>3</v>
      </c>
      <c r="C42" s="27" t="str">
        <f>VLOOKUP(N42,'[1]LEDEN'!A:E,2,FALSE)</f>
        <v>HAEGHEBAERT Eric</v>
      </c>
      <c r="D42" s="28"/>
      <c r="E42" s="28"/>
      <c r="F42" s="26">
        <v>0</v>
      </c>
      <c r="G42" s="26"/>
      <c r="H42" s="26">
        <v>50</v>
      </c>
      <c r="I42" s="26">
        <v>20</v>
      </c>
      <c r="J42" s="29">
        <f>ROUNDDOWN(H42/I42,2)</f>
        <v>2.5</v>
      </c>
      <c r="K42" s="26">
        <v>7</v>
      </c>
      <c r="L42" s="40"/>
      <c r="N42">
        <v>4122</v>
      </c>
    </row>
    <row r="43" spans="2:14" ht="12.75">
      <c r="B43" s="26">
        <v>4</v>
      </c>
      <c r="C43" s="27" t="str">
        <f>VLOOKUP(N43,'[1]LEDEN'!A:E,2,FALSE)</f>
        <v>DEDIER Georges</v>
      </c>
      <c r="D43" s="28"/>
      <c r="E43" s="28"/>
      <c r="F43" s="26">
        <v>2</v>
      </c>
      <c r="G43" s="26"/>
      <c r="H43" s="26">
        <v>55</v>
      </c>
      <c r="I43" s="26">
        <v>24</v>
      </c>
      <c r="J43" s="29">
        <f>ROUNDDOWN(H43/I43,2)</f>
        <v>2.29</v>
      </c>
      <c r="K43" s="26">
        <v>11</v>
      </c>
      <c r="L43" s="40"/>
      <c r="N43">
        <v>4768</v>
      </c>
    </row>
    <row r="44" spans="1:12" ht="12.75">
      <c r="A44" s="31"/>
      <c r="B44" s="32"/>
      <c r="C44" s="31" t="s">
        <v>19</v>
      </c>
      <c r="D44" s="31"/>
      <c r="E44" s="31" t="s">
        <v>18</v>
      </c>
      <c r="F44" s="33">
        <f>SUM(F40:F43)</f>
        <v>2</v>
      </c>
      <c r="G44" s="33">
        <f>SUM(G40:G43)</f>
        <v>0</v>
      </c>
      <c r="H44" s="33">
        <f>SUM(H40:H43)</f>
        <v>158</v>
      </c>
      <c r="I44" s="33">
        <f>SUM(I40:I43)</f>
        <v>65</v>
      </c>
      <c r="J44" s="34">
        <f>ROUNDDOWN(H44/I44,2)</f>
        <v>2.43</v>
      </c>
      <c r="K44" s="33">
        <f>MAX(K40:K43)</f>
        <v>11</v>
      </c>
      <c r="L44" s="35"/>
    </row>
    <row r="45" spans="1:12" ht="4.5" customHeight="1" thickBot="1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ht="6" customHeight="1"/>
    <row r="47" spans="1:12" ht="12.75">
      <c r="A47" s="18" t="s">
        <v>9</v>
      </c>
      <c r="B47" s="19" t="str">
        <f>VLOOKUP(L47,'[1]LEDEN'!A:E,2,FALSE)</f>
        <v>DEDIER Georges</v>
      </c>
      <c r="C47" s="18"/>
      <c r="D47" s="18"/>
      <c r="E47" s="18"/>
      <c r="F47" s="18" t="s">
        <v>10</v>
      </c>
      <c r="G47" s="20" t="str">
        <f>VLOOKUP(L47,'[1]LEDEN'!A:E,3,FALSE)</f>
        <v>BC DOS ROESELARE</v>
      </c>
      <c r="H47" s="20"/>
      <c r="I47" s="18"/>
      <c r="J47" s="18"/>
      <c r="K47" s="18"/>
      <c r="L47" s="21">
        <v>4768</v>
      </c>
    </row>
    <row r="48" ht="6.75" customHeight="1"/>
    <row r="49" spans="6:12" ht="12.75">
      <c r="F49" s="22" t="s">
        <v>11</v>
      </c>
      <c r="G49" s="23" t="s">
        <v>12</v>
      </c>
      <c r="H49" s="23">
        <v>2.3</v>
      </c>
      <c r="I49" s="24" t="s">
        <v>13</v>
      </c>
      <c r="J49" s="25" t="s">
        <v>14</v>
      </c>
      <c r="K49" s="23" t="s">
        <v>15</v>
      </c>
      <c r="L49" s="23" t="s">
        <v>16</v>
      </c>
    </row>
    <row r="50" spans="2:14" ht="12.75">
      <c r="B50" s="26">
        <v>1</v>
      </c>
      <c r="C50" s="27" t="str">
        <f>VLOOKUP(N50,'[1]LEDEN'!A:E,2,FALSE)</f>
        <v>HAEGHEBAERT Eric</v>
      </c>
      <c r="D50" s="28"/>
      <c r="E50" s="28"/>
      <c r="F50" s="26">
        <v>0</v>
      </c>
      <c r="G50" s="26"/>
      <c r="H50" s="26">
        <v>51</v>
      </c>
      <c r="I50" s="26">
        <v>17</v>
      </c>
      <c r="J50" s="29">
        <f>ROUNDDOWN(H50/I50,2)</f>
        <v>3</v>
      </c>
      <c r="K50" s="26">
        <v>10</v>
      </c>
      <c r="L50" s="30"/>
      <c r="N50">
        <v>4122</v>
      </c>
    </row>
    <row r="51" spans="2:14" ht="12.75">
      <c r="B51" s="26">
        <v>2</v>
      </c>
      <c r="C51" s="27" t="str">
        <f>VLOOKUP(N51,'[1]LEDEN'!A:E,2,FALSE)</f>
        <v>FOUBERT Benny</v>
      </c>
      <c r="D51" s="28"/>
      <c r="E51" s="28"/>
      <c r="F51" s="26">
        <v>0</v>
      </c>
      <c r="G51" s="26"/>
      <c r="H51" s="26">
        <v>18</v>
      </c>
      <c r="I51" s="26">
        <v>21</v>
      </c>
      <c r="J51" s="29">
        <f>ROUNDDOWN(H51/I51,2)</f>
        <v>0.85</v>
      </c>
      <c r="K51" s="26">
        <v>4</v>
      </c>
      <c r="L51" s="40">
        <v>5</v>
      </c>
      <c r="N51">
        <v>4958</v>
      </c>
    </row>
    <row r="52" spans="2:14" ht="12.75">
      <c r="B52" s="26">
        <v>3</v>
      </c>
      <c r="C52" s="27" t="str">
        <f>VLOOKUP(N52,'[1]LEDEN'!A:E,2,FALSE)</f>
        <v>DE VISSCHER Willy</v>
      </c>
      <c r="D52" s="28"/>
      <c r="E52" s="28"/>
      <c r="F52" s="26">
        <v>0</v>
      </c>
      <c r="G52" s="26"/>
      <c r="H52" s="26">
        <v>34</v>
      </c>
      <c r="I52" s="26">
        <v>24</v>
      </c>
      <c r="J52" s="29">
        <f>ROUNDDOWN(H52/I52,2)</f>
        <v>1.41</v>
      </c>
      <c r="K52" s="26">
        <v>10</v>
      </c>
      <c r="L52" s="40"/>
      <c r="N52">
        <v>4476</v>
      </c>
    </row>
    <row r="53" spans="2:14" ht="12.75">
      <c r="B53" s="26">
        <v>4</v>
      </c>
      <c r="C53" s="27" t="str">
        <f>VLOOKUP(N53,'[1]LEDEN'!A:E,2,FALSE)</f>
        <v>VAN DEN BOSSCHE Christian</v>
      </c>
      <c r="D53" s="28"/>
      <c r="E53" s="28"/>
      <c r="F53" s="26">
        <v>2</v>
      </c>
      <c r="G53" s="26"/>
      <c r="H53" s="26">
        <v>55</v>
      </c>
      <c r="I53" s="26">
        <v>16</v>
      </c>
      <c r="J53" s="29">
        <f>ROUNDDOWN(H53/I53,2)</f>
        <v>3.43</v>
      </c>
      <c r="K53" s="26">
        <v>15</v>
      </c>
      <c r="L53" s="40"/>
      <c r="N53">
        <v>4297</v>
      </c>
    </row>
    <row r="54" spans="1:12" ht="12.75">
      <c r="A54" s="31"/>
      <c r="B54" s="32"/>
      <c r="C54" s="31" t="s">
        <v>19</v>
      </c>
      <c r="D54" s="31"/>
      <c r="E54" s="31" t="s">
        <v>18</v>
      </c>
      <c r="F54" s="33">
        <f>SUM(F50:F53)</f>
        <v>2</v>
      </c>
      <c r="G54" s="33">
        <f>SUM(G50:G53)</f>
        <v>0</v>
      </c>
      <c r="H54" s="33">
        <f>SUM(H50:H53)</f>
        <v>158</v>
      </c>
      <c r="I54" s="33">
        <f>SUM(I50:I53)</f>
        <v>78</v>
      </c>
      <c r="J54" s="34">
        <f>ROUNDDOWN(H54/I54,2)</f>
        <v>2.02</v>
      </c>
      <c r="K54" s="33">
        <f>MAX(K50:K53)</f>
        <v>15</v>
      </c>
      <c r="L54" s="35"/>
    </row>
    <row r="55" spans="1:12" ht="8.25" customHeight="1" thickBot="1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ht="6" customHeight="1"/>
    <row r="58" spans="3:13" ht="15.75">
      <c r="C58" s="41">
        <f ca="1">TODAY()</f>
        <v>40628</v>
      </c>
      <c r="D58" s="42"/>
      <c r="I58" s="39" t="s">
        <v>20</v>
      </c>
      <c r="J58" s="43" t="s">
        <v>21</v>
      </c>
      <c r="K58" s="43"/>
      <c r="L58" s="43"/>
      <c r="M58" s="43"/>
    </row>
    <row r="59" ht="12.75">
      <c r="J59" t="s">
        <v>22</v>
      </c>
    </row>
  </sheetData>
  <sheetProtection/>
  <mergeCells count="10">
    <mergeCell ref="L21:L23"/>
    <mergeCell ref="L31:L33"/>
    <mergeCell ref="C3:D3"/>
    <mergeCell ref="F3:I3"/>
    <mergeCell ref="K3:M3"/>
    <mergeCell ref="L10:L13"/>
    <mergeCell ref="L41:L43"/>
    <mergeCell ref="L51:L53"/>
    <mergeCell ref="C58:D58"/>
    <mergeCell ref="J58:M5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2011-03-21T06:15:31Z</dcterms:created>
  <dcterms:modified xsi:type="dcterms:W3CDTF">2011-03-26T17:13:42Z</dcterms:modified>
  <cp:category/>
  <cp:version/>
  <cp:contentType/>
  <cp:contentStatus/>
</cp:coreProperties>
</file>