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6260" windowHeight="5040" activeTab="0"/>
  </bookViews>
  <sheets>
    <sheet name="gewf4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<sst xmlns="http://schemas.openxmlformats.org/spreadsheetml/2006/main" count="62" uniqueCount="22">
  <si>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</si>
  <si>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</si>
  <si>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</si>
  <si>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</si>
  <si>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</si>
  <si>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 xml:space="preserve">        KLEIN</t>
  </si>
  <si>
    <t>datum:</t>
  </si>
  <si>
    <t>Lokaal:</t>
  </si>
  <si>
    <t>KBC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</si>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</sst>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KB%202010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5SDJYR2H\uitslag%20Gewestelijke%20finale%204&#176;%20bandstoten%20%20K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7">
          <cell r="A177">
            <v>4298</v>
          </cell>
          <cell r="B177" t="str">
            <v>VAN DEN HAUWE Filip</v>
          </cell>
          <cell r="C177" t="str">
            <v>SINT-MARTINUS AALST</v>
          </cell>
          <cell r="D177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westf4"/>
      <sheetName val="Blad2"/>
      <sheetName val="databank"/>
      <sheetName val="LEDEN"/>
      <sheetName val="Blad11"/>
    </sheetNames>
    <sheetDataSet>
      <sheetData sheetId="3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4">
        <v>40622</v>
      </c>
      <c r="D3" s="44"/>
      <c r="E3" s="11" t="s">
        <v>7</v>
      </c>
      <c r="F3" s="45" t="s">
        <v>8</v>
      </c>
      <c r="G3" s="45"/>
      <c r="H3" s="45"/>
      <c r="I3" s="45"/>
      <c r="J3" s="12"/>
      <c r="K3" s="46"/>
      <c r="L3" s="46"/>
      <c r="M3" s="47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VAN BIESEN Tom</v>
      </c>
      <c r="C6" s="18"/>
      <c r="D6" s="18"/>
      <c r="E6" s="18"/>
      <c r="F6" s="18" t="s">
        <v>10</v>
      </c>
      <c r="G6" s="20" t="str">
        <f>VLOOKUP(L6,'[1]LEDEN'!A:E,3,FALSE)</f>
        <v>K. BC DE GILDEVRIENDEN BEVEREN</v>
      </c>
      <c r="H6" s="20"/>
      <c r="I6" s="18"/>
      <c r="J6" s="18"/>
      <c r="K6" s="18"/>
      <c r="L6" s="21">
        <v>6784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WERBROUCK Donald</v>
      </c>
      <c r="D9" s="28"/>
      <c r="E9" s="28"/>
      <c r="F9" s="26">
        <v>2</v>
      </c>
      <c r="G9" s="26"/>
      <c r="H9" s="26">
        <v>40</v>
      </c>
      <c r="I9" s="26">
        <v>18</v>
      </c>
      <c r="J9" s="29">
        <f>ROUNDDOWN(H9/I9,2)</f>
        <v>2.22</v>
      </c>
      <c r="K9" s="26">
        <v>12</v>
      </c>
      <c r="L9" s="30"/>
      <c r="N9">
        <v>4701</v>
      </c>
    </row>
    <row r="10" spans="2:14" ht="15" customHeight="1">
      <c r="B10" s="26">
        <v>2</v>
      </c>
      <c r="C10" s="27" t="str">
        <f>VLOOKUP(N10,'[1]LEDEN'!A:E,2,FALSE)</f>
        <v>VERMEULEN Johan</v>
      </c>
      <c r="D10" s="28"/>
      <c r="E10" s="28"/>
      <c r="F10" s="26">
        <v>2</v>
      </c>
      <c r="G10" s="26"/>
      <c r="H10" s="26">
        <v>40</v>
      </c>
      <c r="I10" s="26">
        <v>11</v>
      </c>
      <c r="J10" s="29">
        <f>ROUNDDOWN(H10/I10,2)</f>
        <v>3.63</v>
      </c>
      <c r="K10" s="26">
        <v>10</v>
      </c>
      <c r="L10" s="40">
        <v>1</v>
      </c>
      <c r="N10">
        <v>7010</v>
      </c>
    </row>
    <row r="11" spans="2:14" ht="15" customHeight="1">
      <c r="B11" s="26">
        <v>3</v>
      </c>
      <c r="C11" s="27" t="str">
        <f>VLOOKUP(N11,'[1]LEDEN'!A:E,2,FALSE)</f>
        <v>DE RUDDER Willy</v>
      </c>
      <c r="D11" s="28"/>
      <c r="E11" s="28"/>
      <c r="F11" s="26">
        <v>0</v>
      </c>
      <c r="G11" s="26"/>
      <c r="H11" s="26">
        <v>34</v>
      </c>
      <c r="I11" s="26">
        <v>18</v>
      </c>
      <c r="J11" s="29">
        <f>ROUNDDOWN(H11/I11,2)</f>
        <v>1.88</v>
      </c>
      <c r="K11" s="26">
        <v>6</v>
      </c>
      <c r="L11" s="40"/>
      <c r="N11">
        <v>8165</v>
      </c>
    </row>
    <row r="12" spans="2:14" ht="15" customHeight="1">
      <c r="B12" s="26">
        <v>4</v>
      </c>
      <c r="C12" s="27" t="str">
        <f>VLOOKUP(N12,'[1]LEDEN'!A:E,2,FALSE)</f>
        <v>VAN KERCKHOVE Andre</v>
      </c>
      <c r="D12" s="28"/>
      <c r="E12" s="28"/>
      <c r="F12" s="26">
        <v>2</v>
      </c>
      <c r="G12" s="26"/>
      <c r="H12" s="26">
        <v>40</v>
      </c>
      <c r="I12" s="26">
        <v>25</v>
      </c>
      <c r="J12" s="29">
        <f>ROUNDDOWN(H12/I12,2)</f>
        <v>1.6</v>
      </c>
      <c r="K12" s="26">
        <v>6</v>
      </c>
      <c r="L12" s="40"/>
      <c r="N12">
        <v>4389</v>
      </c>
    </row>
    <row r="13" spans="1:13" ht="15" customHeight="1">
      <c r="A13" s="31"/>
      <c r="B13" s="32"/>
      <c r="C13" s="31" t="s">
        <v>17</v>
      </c>
      <c r="D13" s="31"/>
      <c r="E13" s="31" t="s">
        <v>18</v>
      </c>
      <c r="F13" s="33">
        <f>SUM(F9:F12)</f>
        <v>6</v>
      </c>
      <c r="G13" s="33">
        <f>SUM(G9:G12)</f>
        <v>0</v>
      </c>
      <c r="H13" s="33">
        <f>SUM(H9:H12)</f>
        <v>154</v>
      </c>
      <c r="I13" s="33">
        <f>SUM(I9:I12)</f>
        <v>72</v>
      </c>
      <c r="J13" s="34">
        <f>ROUNDDOWN(H13/I13,2)</f>
        <v>2.13</v>
      </c>
      <c r="K13" s="33">
        <f>MAX(K9:K12)</f>
        <v>12</v>
      </c>
      <c r="L13" s="35"/>
      <c r="M13" s="36"/>
    </row>
    <row r="14" spans="1:12" ht="8.25" customHeight="1" thickBo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ht="7.5" customHeight="1"/>
    <row r="16" spans="1:12" ht="12.75">
      <c r="A16" s="18" t="s">
        <v>9</v>
      </c>
      <c r="B16" s="19" t="str">
        <f>VLOOKUP(L16,'[1]LEDEN'!A:E,2,FALSE)</f>
        <v>VERMEULEN Johan</v>
      </c>
      <c r="C16" s="18"/>
      <c r="D16" s="18"/>
      <c r="E16" s="18"/>
      <c r="F16" s="18" t="s">
        <v>10</v>
      </c>
      <c r="G16" s="20" t="str">
        <f>VLOOKUP(L16,'[1]LEDEN'!A:E,3,FALSE)</f>
        <v>BC 'T OSKE</v>
      </c>
      <c r="H16" s="20"/>
      <c r="I16" s="18"/>
      <c r="J16" s="18"/>
      <c r="K16" s="18"/>
      <c r="L16" s="21">
        <v>7010</v>
      </c>
    </row>
    <row r="17" ht="6" customHeight="1"/>
    <row r="18" spans="6:12" ht="12.75">
      <c r="F18" s="22" t="s">
        <v>11</v>
      </c>
      <c r="G18" s="23" t="s">
        <v>12</v>
      </c>
      <c r="H18" s="23">
        <v>2.3</v>
      </c>
      <c r="I18" s="24" t="s">
        <v>13</v>
      </c>
      <c r="J18" s="25" t="s">
        <v>14</v>
      </c>
      <c r="K18" s="23" t="s">
        <v>15</v>
      </c>
      <c r="L18" s="23" t="s">
        <v>16</v>
      </c>
    </row>
    <row r="19" spans="2:14" ht="12.75">
      <c r="B19" s="26"/>
      <c r="C19" s="27" t="str">
        <f>VLOOKUP(N19,'[1]LEDEN'!A:E,2,FALSE)</f>
        <v>DE RUDDER Willy</v>
      </c>
      <c r="D19" s="28"/>
      <c r="E19" s="28"/>
      <c r="F19" s="26">
        <v>2</v>
      </c>
      <c r="G19" s="26"/>
      <c r="H19" s="26">
        <v>40</v>
      </c>
      <c r="I19" s="26">
        <v>15</v>
      </c>
      <c r="J19" s="29">
        <f>ROUNDDOWN(H19/I19,2)</f>
        <v>2.66</v>
      </c>
      <c r="K19" s="26">
        <v>8</v>
      </c>
      <c r="L19" s="30"/>
      <c r="N19">
        <v>8165</v>
      </c>
    </row>
    <row r="20" spans="2:14" ht="12.75">
      <c r="B20" s="26"/>
      <c r="C20" s="27" t="str">
        <f>VLOOKUP(N20,'[1]LEDEN'!A:E,2,FALSE)</f>
        <v>VAN BIESEN Tom</v>
      </c>
      <c r="D20" s="28"/>
      <c r="E20" s="28"/>
      <c r="F20" s="26">
        <v>0</v>
      </c>
      <c r="G20" s="26"/>
      <c r="H20" s="26">
        <v>24</v>
      </c>
      <c r="I20" s="26">
        <v>11</v>
      </c>
      <c r="J20" s="29">
        <f>ROUNDDOWN(H20/I20,2)</f>
        <v>2.18</v>
      </c>
      <c r="K20" s="26">
        <v>6</v>
      </c>
      <c r="L20" s="40">
        <v>2</v>
      </c>
      <c r="N20">
        <v>6784</v>
      </c>
    </row>
    <row r="21" spans="2:14" ht="12.75">
      <c r="B21" s="26"/>
      <c r="C21" s="27" t="str">
        <f>VLOOKUP(N21,'[1]LEDEN'!A:E,2,FALSE)</f>
        <v>VAN KERCKHOVE Andre</v>
      </c>
      <c r="D21" s="28"/>
      <c r="E21" s="28"/>
      <c r="F21" s="26">
        <v>2</v>
      </c>
      <c r="G21" s="26"/>
      <c r="H21" s="26">
        <v>40</v>
      </c>
      <c r="I21" s="26">
        <v>20</v>
      </c>
      <c r="J21" s="29">
        <f>ROUNDDOWN(H21/I21,2)</f>
        <v>2</v>
      </c>
      <c r="K21" s="26">
        <v>9</v>
      </c>
      <c r="L21" s="40"/>
      <c r="N21">
        <v>4389</v>
      </c>
    </row>
    <row r="22" spans="2:14" ht="12.75">
      <c r="B22" s="26"/>
      <c r="C22" s="27" t="str">
        <f>VLOOKUP(N22,'[1]LEDEN'!A:E,2,FALSE)</f>
        <v>WERBROUCK Donald</v>
      </c>
      <c r="D22" s="28"/>
      <c r="E22" s="28"/>
      <c r="F22" s="26">
        <v>0</v>
      </c>
      <c r="G22" s="26"/>
      <c r="H22" s="26">
        <v>25</v>
      </c>
      <c r="I22" s="26">
        <v>14</v>
      </c>
      <c r="J22" s="29">
        <f>ROUNDDOWN(H22/I22,2)</f>
        <v>1.78</v>
      </c>
      <c r="K22" s="26">
        <v>7</v>
      </c>
      <c r="L22" s="40"/>
      <c r="N22">
        <v>4701</v>
      </c>
    </row>
    <row r="23" spans="1:12" ht="12.75">
      <c r="A23" s="31"/>
      <c r="B23" s="32"/>
      <c r="C23" s="31" t="s">
        <v>17</v>
      </c>
      <c r="D23" s="31"/>
      <c r="E23" s="31" t="s">
        <v>18</v>
      </c>
      <c r="F23" s="33">
        <f>SUM(F19:F22)</f>
        <v>4</v>
      </c>
      <c r="G23" s="33">
        <f>SUM(G19:G22)</f>
        <v>0</v>
      </c>
      <c r="H23" s="33">
        <f>SUM(H19:H22)</f>
        <v>129</v>
      </c>
      <c r="I23" s="33">
        <f>SUM(I19:I22)</f>
        <v>60</v>
      </c>
      <c r="J23" s="34">
        <f>ROUNDDOWN(H23/I23,2)</f>
        <v>2.15</v>
      </c>
      <c r="K23" s="33">
        <f>MAX(K19:K22)</f>
        <v>9</v>
      </c>
      <c r="L23" s="35"/>
    </row>
    <row r="24" spans="1:12" ht="7.5" customHeight="1" thickBot="1">
      <c r="A24" s="37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3.75" customHeight="1"/>
    <row r="26" spans="1:12" ht="12.75">
      <c r="A26" s="18" t="s">
        <v>9</v>
      </c>
      <c r="B26" s="19" t="str">
        <f>VLOOKUP(L26,'[1]LEDEN'!A:E,2,FALSE)</f>
        <v>WERBROUCK Donald</v>
      </c>
      <c r="C26" s="18"/>
      <c r="D26" s="18"/>
      <c r="E26" s="18"/>
      <c r="F26" s="18" t="s">
        <v>10</v>
      </c>
      <c r="G26" s="20" t="str">
        <f>VLOOKUP(L26,'[1]LEDEN'!A:E,3,FALSE)</f>
        <v>BC WARDEN OOM</v>
      </c>
      <c r="H26" s="20"/>
      <c r="I26" s="18"/>
      <c r="J26" s="18"/>
      <c r="K26" s="18"/>
      <c r="L26" s="21">
        <v>4701</v>
      </c>
    </row>
    <row r="27" ht="7.5" customHeight="1"/>
    <row r="28" spans="6:12" ht="12.75">
      <c r="F28" s="22" t="s">
        <v>11</v>
      </c>
      <c r="G28" s="23" t="s">
        <v>12</v>
      </c>
      <c r="H28" s="23">
        <v>2.3</v>
      </c>
      <c r="I28" s="24" t="s">
        <v>13</v>
      </c>
      <c r="J28" s="25" t="s">
        <v>14</v>
      </c>
      <c r="K28" s="23" t="s">
        <v>15</v>
      </c>
      <c r="L28" s="23" t="s">
        <v>16</v>
      </c>
    </row>
    <row r="29" spans="2:14" ht="12.75">
      <c r="B29" s="26">
        <v>1</v>
      </c>
      <c r="C29" s="27" t="str">
        <f>VLOOKUP(N29,'[1]LEDEN'!A:E,2,FALSE)</f>
        <v>VAN KERCKHOVE Andre</v>
      </c>
      <c r="D29" s="28"/>
      <c r="E29" s="28"/>
      <c r="F29" s="26">
        <v>0</v>
      </c>
      <c r="G29" s="26"/>
      <c r="H29" s="26">
        <v>38</v>
      </c>
      <c r="I29" s="26">
        <v>19</v>
      </c>
      <c r="J29" s="29">
        <f>ROUNDDOWN(H29/I29,2)</f>
        <v>2</v>
      </c>
      <c r="K29" s="26">
        <v>6</v>
      </c>
      <c r="L29" s="30"/>
      <c r="N29">
        <v>4389</v>
      </c>
    </row>
    <row r="30" spans="2:14" ht="12.75">
      <c r="B30" s="26">
        <v>2</v>
      </c>
      <c r="C30" s="27" t="str">
        <f>VLOOKUP(N30,'[1]LEDEN'!A:E,2,FALSE)</f>
        <v>VAN BIESEN Tom</v>
      </c>
      <c r="D30" s="28"/>
      <c r="E30" s="28"/>
      <c r="F30" s="26">
        <v>0</v>
      </c>
      <c r="G30" s="26"/>
      <c r="H30" s="26">
        <v>25</v>
      </c>
      <c r="I30" s="26">
        <v>18</v>
      </c>
      <c r="J30" s="29">
        <f>ROUNDDOWN(H30/I30,2)</f>
        <v>1.38</v>
      </c>
      <c r="K30" s="26">
        <v>5</v>
      </c>
      <c r="L30" s="40">
        <v>3</v>
      </c>
      <c r="N30">
        <v>6784</v>
      </c>
    </row>
    <row r="31" spans="2:14" ht="12.75">
      <c r="B31" s="26">
        <v>3</v>
      </c>
      <c r="C31" s="27" t="str">
        <f>VLOOKUP(N31,'[1]LEDEN'!A:E,2,FALSE)</f>
        <v>DE RUDDER Willy</v>
      </c>
      <c r="D31" s="28"/>
      <c r="E31" s="28"/>
      <c r="F31" s="26">
        <v>2</v>
      </c>
      <c r="G31" s="26"/>
      <c r="H31" s="26">
        <v>40</v>
      </c>
      <c r="I31" s="26">
        <v>18</v>
      </c>
      <c r="J31" s="29">
        <f>ROUNDDOWN(H31/I31,2)</f>
        <v>2.22</v>
      </c>
      <c r="K31" s="26">
        <v>9</v>
      </c>
      <c r="L31" s="40"/>
      <c r="N31">
        <v>8165</v>
      </c>
    </row>
    <row r="32" spans="2:14" ht="12.75">
      <c r="B32" s="26">
        <v>4</v>
      </c>
      <c r="C32" s="27" t="str">
        <f>VLOOKUP(N32,'[2]LEDEN'!A:E,2,FALSE)</f>
        <v>VERMEULEN Johan</v>
      </c>
      <c r="D32" s="28"/>
      <c r="E32" s="28"/>
      <c r="F32" s="26">
        <v>2</v>
      </c>
      <c r="G32" s="26"/>
      <c r="H32" s="26">
        <v>40</v>
      </c>
      <c r="I32" s="26">
        <v>18</v>
      </c>
      <c r="J32" s="29">
        <f>ROUNDDOWN(H32/I32,2)</f>
        <v>2.22</v>
      </c>
      <c r="K32" s="26">
        <v>9</v>
      </c>
      <c r="L32" s="40"/>
      <c r="N32">
        <v>7010</v>
      </c>
    </row>
    <row r="33" spans="1:12" ht="12.75">
      <c r="A33" s="31"/>
      <c r="B33" s="32"/>
      <c r="C33" s="31" t="s">
        <v>17</v>
      </c>
      <c r="D33" s="31"/>
      <c r="E33" s="31" t="s">
        <v>18</v>
      </c>
      <c r="F33" s="33">
        <f>SUM(F29:F32)</f>
        <v>4</v>
      </c>
      <c r="G33" s="33">
        <f>SUM(G29:G32)</f>
        <v>0</v>
      </c>
      <c r="H33" s="33">
        <f>SUM(H29:H32)</f>
        <v>143</v>
      </c>
      <c r="I33" s="33">
        <f>SUM(I29:I32)</f>
        <v>73</v>
      </c>
      <c r="J33" s="34">
        <f>ROUNDDOWN(H33/I33,2)</f>
        <v>1.95</v>
      </c>
      <c r="K33" s="33">
        <f>MAX(K29:K32)</f>
        <v>9</v>
      </c>
      <c r="L33" s="35"/>
    </row>
    <row r="34" spans="1:12" ht="6.75" customHeight="1" thickBo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ht="6" customHeight="1"/>
    <row r="36" spans="1:12" ht="13.5" customHeight="1">
      <c r="A36" s="18" t="s">
        <v>9</v>
      </c>
      <c r="B36" s="19" t="str">
        <f>VLOOKUP(L36,'[1]LEDEN'!A:E,2,FALSE)</f>
        <v>VAN KERCKHOVE Andre</v>
      </c>
      <c r="C36" s="18"/>
      <c r="D36" s="18"/>
      <c r="E36" s="18"/>
      <c r="F36" s="18" t="s">
        <v>10</v>
      </c>
      <c r="G36" s="20" t="str">
        <f>VLOOKUP(L36,'[1]LEDEN'!A:E,3,FALSE)</f>
        <v>K.BC ONS HUIS</v>
      </c>
      <c r="H36" s="20"/>
      <c r="I36" s="18"/>
      <c r="J36" s="18"/>
      <c r="K36" s="18"/>
      <c r="L36" s="21">
        <v>4389</v>
      </c>
    </row>
    <row r="38" spans="6:12" ht="12.75">
      <c r="F38" s="22" t="s">
        <v>11</v>
      </c>
      <c r="G38" s="23" t="s">
        <v>12</v>
      </c>
      <c r="H38" s="23">
        <v>2.3</v>
      </c>
      <c r="I38" s="24" t="s">
        <v>13</v>
      </c>
      <c r="J38" s="25" t="s">
        <v>14</v>
      </c>
      <c r="K38" s="23" t="s">
        <v>15</v>
      </c>
      <c r="L38" s="23" t="s">
        <v>16</v>
      </c>
    </row>
    <row r="39" spans="2:14" ht="12.75">
      <c r="B39" s="26">
        <v>1</v>
      </c>
      <c r="C39" s="27" t="str">
        <f>VLOOKUP(N39,'[1]LEDEN'!A:E,2,FALSE)</f>
        <v>WERBROUCK Donald</v>
      </c>
      <c r="D39" s="28"/>
      <c r="E39" s="28"/>
      <c r="F39" s="26">
        <v>2</v>
      </c>
      <c r="G39" s="26"/>
      <c r="H39" s="26">
        <v>40</v>
      </c>
      <c r="I39" s="26">
        <v>19</v>
      </c>
      <c r="J39" s="29">
        <f>ROUNDDOWN(H39/I39,2)</f>
        <v>2.1</v>
      </c>
      <c r="K39" s="26">
        <v>8</v>
      </c>
      <c r="L39" s="30"/>
      <c r="N39">
        <v>4701</v>
      </c>
    </row>
    <row r="40" spans="2:14" ht="12.75">
      <c r="B40" s="26">
        <v>2</v>
      </c>
      <c r="C40" s="27" t="str">
        <f>VLOOKUP(N40,'[1]LEDEN'!A:E,2,FALSE)</f>
        <v>DE RUDDER Willy</v>
      </c>
      <c r="D40" s="28"/>
      <c r="E40" s="28"/>
      <c r="F40" s="26">
        <v>2</v>
      </c>
      <c r="G40" s="26"/>
      <c r="H40" s="26">
        <v>40</v>
      </c>
      <c r="I40" s="26">
        <v>14</v>
      </c>
      <c r="J40" s="29">
        <f>ROUNDDOWN(H40/I40,2)</f>
        <v>2.85</v>
      </c>
      <c r="K40" s="26">
        <v>10</v>
      </c>
      <c r="L40" s="40">
        <v>4</v>
      </c>
      <c r="N40">
        <v>8165</v>
      </c>
    </row>
    <row r="41" spans="2:14" ht="12.75">
      <c r="B41" s="26">
        <v>3</v>
      </c>
      <c r="C41" s="27" t="str">
        <f>VLOOKUP(N41,'[1]LEDEN'!A:E,2,FALSE)</f>
        <v>VERMEULEN Johan</v>
      </c>
      <c r="D41" s="28"/>
      <c r="E41" s="28"/>
      <c r="F41" s="26">
        <v>0</v>
      </c>
      <c r="G41" s="26"/>
      <c r="H41" s="26">
        <v>30</v>
      </c>
      <c r="I41" s="26">
        <v>20</v>
      </c>
      <c r="J41" s="29">
        <f>ROUNDDOWN(H41/I41,2)</f>
        <v>1.5</v>
      </c>
      <c r="K41" s="26">
        <v>7</v>
      </c>
      <c r="L41" s="40"/>
      <c r="N41">
        <v>7010</v>
      </c>
    </row>
    <row r="42" spans="2:14" ht="12.75">
      <c r="B42" s="26">
        <v>4</v>
      </c>
      <c r="C42" s="27" t="str">
        <f>VLOOKUP(N42,'[1]LEDEN'!A:E,2,FALSE)</f>
        <v>VAN BIESEN Tom</v>
      </c>
      <c r="D42" s="28"/>
      <c r="E42" s="28"/>
      <c r="F42" s="26">
        <v>0</v>
      </c>
      <c r="G42" s="26"/>
      <c r="H42" s="26">
        <v>31</v>
      </c>
      <c r="I42" s="26">
        <v>25</v>
      </c>
      <c r="J42" s="29">
        <f>ROUNDDOWN(H42/I42,2)</f>
        <v>1.24</v>
      </c>
      <c r="K42" s="26">
        <v>6</v>
      </c>
      <c r="L42" s="40"/>
      <c r="N42">
        <v>6784</v>
      </c>
    </row>
    <row r="43" spans="1:12" ht="12.75">
      <c r="A43" s="31"/>
      <c r="B43" s="32"/>
      <c r="C43" s="31" t="s">
        <v>17</v>
      </c>
      <c r="D43" s="31"/>
      <c r="E43" s="31" t="s">
        <v>18</v>
      </c>
      <c r="F43" s="33">
        <f>SUM(F39:F42)</f>
        <v>4</v>
      </c>
      <c r="G43" s="33">
        <f>SUM(G39:G42)</f>
        <v>0</v>
      </c>
      <c r="H43" s="33">
        <f>SUM(H39:H42)</f>
        <v>141</v>
      </c>
      <c r="I43" s="33">
        <f>SUM(I39:I42)</f>
        <v>78</v>
      </c>
      <c r="J43" s="34">
        <f>ROUNDDOWN(H43/I43,2)</f>
        <v>1.8</v>
      </c>
      <c r="K43" s="33">
        <f>MAX(K39:K42)</f>
        <v>10</v>
      </c>
      <c r="L43" s="35"/>
    </row>
    <row r="44" spans="1:12" ht="4.5" customHeight="1" thickBot="1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ht="6" customHeight="1"/>
    <row r="46" spans="1:12" ht="12.75">
      <c r="A46" s="18" t="s">
        <v>9</v>
      </c>
      <c r="B46" s="19" t="str">
        <f>VLOOKUP(L46,'[1]LEDEN'!A:E,2,FALSE)</f>
        <v>DE RUDDER Willy</v>
      </c>
      <c r="C46" s="18"/>
      <c r="D46" s="18"/>
      <c r="E46" s="18"/>
      <c r="F46" s="18" t="s">
        <v>10</v>
      </c>
      <c r="G46" s="20" t="str">
        <f>VLOOKUP(L46,'[1]LEDEN'!A:E,3,FALSE)</f>
        <v>K.BC ARGOS WESTVELD</v>
      </c>
      <c r="H46" s="20"/>
      <c r="I46" s="18"/>
      <c r="J46" s="18"/>
      <c r="K46" s="18"/>
      <c r="L46" s="21">
        <v>8165</v>
      </c>
    </row>
    <row r="47" ht="6.75" customHeight="1"/>
    <row r="48" spans="6:12" ht="12.75">
      <c r="F48" s="22" t="s">
        <v>11</v>
      </c>
      <c r="G48" s="23" t="s">
        <v>12</v>
      </c>
      <c r="H48" s="23">
        <v>2.3</v>
      </c>
      <c r="I48" s="24" t="s">
        <v>13</v>
      </c>
      <c r="J48" s="25" t="s">
        <v>14</v>
      </c>
      <c r="K48" s="23" t="s">
        <v>15</v>
      </c>
      <c r="L48" s="23" t="s">
        <v>16</v>
      </c>
    </row>
    <row r="49" spans="2:14" ht="12.75">
      <c r="B49" s="26">
        <v>1</v>
      </c>
      <c r="C49" s="27" t="str">
        <f>VLOOKUP(N49,'[1]LEDEN'!A:E,2,FALSE)</f>
        <v>VERMEULEN Johan</v>
      </c>
      <c r="D49" s="28"/>
      <c r="E49" s="28"/>
      <c r="F49" s="26">
        <v>0</v>
      </c>
      <c r="G49" s="26"/>
      <c r="H49" s="26">
        <v>33</v>
      </c>
      <c r="I49" s="26">
        <v>15</v>
      </c>
      <c r="J49" s="29">
        <f>ROUNDDOWN(H49/I49,2)</f>
        <v>2.2</v>
      </c>
      <c r="K49" s="26">
        <v>13</v>
      </c>
      <c r="L49" s="30"/>
      <c r="N49">
        <v>7010</v>
      </c>
    </row>
    <row r="50" spans="2:14" ht="12.75">
      <c r="B50" s="26">
        <v>2</v>
      </c>
      <c r="C50" s="27" t="str">
        <f>VLOOKUP(N50,'[1]LEDEN'!A:E,2,FALSE)</f>
        <v>VAN KERCKHOVE Andre</v>
      </c>
      <c r="D50" s="28"/>
      <c r="E50" s="28"/>
      <c r="F50" s="26">
        <v>0</v>
      </c>
      <c r="G50" s="26"/>
      <c r="H50" s="26">
        <v>28</v>
      </c>
      <c r="I50" s="26">
        <v>14</v>
      </c>
      <c r="J50" s="29">
        <f>ROUNDDOWN(H50/I50,2)</f>
        <v>2</v>
      </c>
      <c r="K50" s="26">
        <v>9</v>
      </c>
      <c r="L50" s="40">
        <v>5</v>
      </c>
      <c r="N50">
        <v>4389</v>
      </c>
    </row>
    <row r="51" spans="2:14" ht="12.75">
      <c r="B51" s="26">
        <v>3</v>
      </c>
      <c r="C51" s="27" t="str">
        <f>VLOOKUP(N51,'[1]LEDEN'!A:E,2,FALSE)</f>
        <v>WERBROUCK Donald</v>
      </c>
      <c r="D51" s="28"/>
      <c r="E51" s="28"/>
      <c r="F51" s="26">
        <v>0</v>
      </c>
      <c r="G51" s="26"/>
      <c r="H51" s="26">
        <v>31</v>
      </c>
      <c r="I51" s="26">
        <v>18</v>
      </c>
      <c r="J51" s="29">
        <f>ROUNDDOWN(H51/I51,2)</f>
        <v>1.72</v>
      </c>
      <c r="K51" s="26">
        <v>7</v>
      </c>
      <c r="L51" s="40"/>
      <c r="N51">
        <v>4701</v>
      </c>
    </row>
    <row r="52" spans="2:14" ht="12.75">
      <c r="B52" s="26">
        <v>4</v>
      </c>
      <c r="C52" s="27" t="str">
        <f>VLOOKUP(N52,'[1]LEDEN'!A:E,2,FALSE)</f>
        <v>VAN BIESEN Tom</v>
      </c>
      <c r="D52" s="28"/>
      <c r="E52" s="28"/>
      <c r="F52" s="26">
        <v>2</v>
      </c>
      <c r="G52" s="26"/>
      <c r="H52" s="26">
        <v>40</v>
      </c>
      <c r="I52" s="26">
        <v>18</v>
      </c>
      <c r="J52" s="29">
        <f>ROUNDDOWN(H52/I52,2)</f>
        <v>2.22</v>
      </c>
      <c r="K52" s="26">
        <v>7</v>
      </c>
      <c r="L52" s="40"/>
      <c r="N52">
        <v>6784</v>
      </c>
    </row>
    <row r="53" spans="1:12" ht="12.75">
      <c r="A53" s="31"/>
      <c r="B53" s="32"/>
      <c r="C53" s="31" t="s">
        <v>17</v>
      </c>
      <c r="D53" s="31"/>
      <c r="E53" s="31" t="s">
        <v>18</v>
      </c>
      <c r="F53" s="33">
        <f>SUM(F49:F52)</f>
        <v>2</v>
      </c>
      <c r="G53" s="33">
        <f>SUM(G49:G52)</f>
        <v>0</v>
      </c>
      <c r="H53" s="33">
        <f>SUM(H49:H52)</f>
        <v>132</v>
      </c>
      <c r="I53" s="33">
        <f>SUM(I49:I52)</f>
        <v>65</v>
      </c>
      <c r="J53" s="34">
        <f>ROUNDDOWN(H53/I53,2)</f>
        <v>2.03</v>
      </c>
      <c r="K53" s="33">
        <f>MAX(K49:K52)</f>
        <v>13</v>
      </c>
      <c r="L53" s="35"/>
    </row>
    <row r="54" spans="1:12" ht="8.25" customHeight="1" thickBot="1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ht="6" customHeight="1"/>
    <row r="57" spans="3:13" ht="15.75">
      <c r="C57" s="41">
        <f ca="1">TODAY()</f>
        <v>40628</v>
      </c>
      <c r="D57" s="42"/>
      <c r="I57" s="39" t="s">
        <v>19</v>
      </c>
      <c r="J57" s="43" t="s">
        <v>20</v>
      </c>
      <c r="K57" s="43"/>
      <c r="L57" s="43"/>
      <c r="M57" s="43"/>
    </row>
    <row r="58" ht="12.75">
      <c r="J58" t="s">
        <v>21</v>
      </c>
    </row>
  </sheetData>
  <sheetProtection/>
  <mergeCells count="10">
    <mergeCell ref="L20:L22"/>
    <mergeCell ref="L30:L32"/>
    <mergeCell ref="C3:D3"/>
    <mergeCell ref="F3:I3"/>
    <mergeCell ref="K3:M3"/>
    <mergeCell ref="L10:L12"/>
    <mergeCell ref="L40:L42"/>
    <mergeCell ref="L50:L52"/>
    <mergeCell ref="C57:D57"/>
    <mergeCell ref="J57:M5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2011-03-21T06:15:12Z</dcterms:created>
  <dcterms:modified xsi:type="dcterms:W3CDTF">2011-03-26T17:09:07Z</dcterms:modified>
  <cp:category/>
  <cp:version/>
  <cp:contentType/>
  <cp:contentStatus/>
</cp:coreProperties>
</file>