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7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<sst xmlns="http://schemas.openxmlformats.org/spreadsheetml/2006/main" count="52" uniqueCount="23">
  <si>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</si>
  <si>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</si>
  <si>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</si>
  <si>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</si>
  <si>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7° KLASSE VRIJSPEL</t>
  </si>
  <si>
    <t xml:space="preserve">        KLEIN</t>
  </si>
  <si>
    <t>datum:</t>
  </si>
  <si>
    <t>Lokaal:</t>
  </si>
  <si>
    <t>K.BC ONS HUIS GERAARDSBERGEN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</si>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</sst>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sz val="10"/>
      <color indexed="30"/>
      <name val="Arial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48" fillId="0" borderId="2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9" fillId="0" borderId="18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40887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BEIRNAERT Arthur</v>
      </c>
      <c r="C6" s="22"/>
      <c r="D6" s="22"/>
      <c r="E6" s="22"/>
      <c r="F6" s="22" t="s">
        <v>10</v>
      </c>
      <c r="G6" s="24" t="str">
        <f>VLOOKUP(L6,'[1]LEDEN'!A:E,3,FALSE)</f>
        <v>BC WARDEN OOM</v>
      </c>
      <c r="H6" s="24"/>
      <c r="I6" s="22"/>
      <c r="J6" s="22"/>
      <c r="K6" s="22"/>
      <c r="L6" s="25">
        <v>8872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DE BECK Clery</v>
      </c>
      <c r="D9" s="32"/>
      <c r="E9" s="32"/>
      <c r="F9" s="30">
        <v>2</v>
      </c>
      <c r="G9" s="30"/>
      <c r="H9" s="30">
        <v>40</v>
      </c>
      <c r="I9" s="30">
        <v>14</v>
      </c>
      <c r="J9" s="33">
        <f aca="true" t="shared" si="0" ref="J9:J14">ROUNDDOWN(H9/I9,2)</f>
        <v>2.85</v>
      </c>
      <c r="K9" s="30">
        <v>10</v>
      </c>
      <c r="L9" s="34"/>
      <c r="N9">
        <v>9063</v>
      </c>
    </row>
    <row r="10" spans="2:14" ht="15" customHeight="1">
      <c r="B10" s="30">
        <v>2</v>
      </c>
      <c r="C10" s="35" t="str">
        <f>VLOOKUP(N10,'[1]LEDEN'!A:E,2,FALSE)</f>
        <v>ILIANO FRANZ</v>
      </c>
      <c r="D10" s="32"/>
      <c r="E10" s="32"/>
      <c r="F10" s="30">
        <v>2</v>
      </c>
      <c r="G10" s="30"/>
      <c r="H10" s="30">
        <v>40</v>
      </c>
      <c r="I10" s="30">
        <v>26</v>
      </c>
      <c r="J10" s="33">
        <f>ROUNDDOWN(H10/I10,2)</f>
        <v>1.53</v>
      </c>
      <c r="K10" s="30">
        <v>10</v>
      </c>
      <c r="L10" s="36">
        <v>1</v>
      </c>
      <c r="N10">
        <v>5732</v>
      </c>
    </row>
    <row r="11" spans="2:14" ht="15" customHeight="1">
      <c r="B11" s="30">
        <v>3</v>
      </c>
      <c r="C11" s="31" t="str">
        <f>VLOOKUP(N11,'[1]LEDEN'!A:E,2,FALSE)</f>
        <v>HOFMAN Hugo</v>
      </c>
      <c r="D11" s="32"/>
      <c r="E11" s="32"/>
      <c r="F11" s="30">
        <v>2</v>
      </c>
      <c r="G11" s="30"/>
      <c r="H11" s="30">
        <v>40</v>
      </c>
      <c r="I11" s="30">
        <v>18</v>
      </c>
      <c r="J11" s="33">
        <f t="shared" si="0"/>
        <v>2.22</v>
      </c>
      <c r="K11" s="30">
        <v>7</v>
      </c>
      <c r="L11" s="36"/>
      <c r="N11">
        <v>9054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6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6"/>
    </row>
    <row r="14" spans="1:13" ht="15" customHeight="1">
      <c r="A14" s="37"/>
      <c r="B14" s="38"/>
      <c r="C14" s="39" t="s">
        <v>17</v>
      </c>
      <c r="D14" s="37"/>
      <c r="E14" s="37" t="s">
        <v>18</v>
      </c>
      <c r="F14" s="40">
        <f>SUM(F9:F13)</f>
        <v>6</v>
      </c>
      <c r="G14" s="40">
        <f>SUM(G9:G13)</f>
        <v>0</v>
      </c>
      <c r="H14" s="40">
        <f>SUM(H9:H13)</f>
        <v>120</v>
      </c>
      <c r="I14" s="40">
        <f>SUM(I9:I13)</f>
        <v>58</v>
      </c>
      <c r="J14" s="41">
        <f t="shared" si="0"/>
        <v>2.06</v>
      </c>
      <c r="K14" s="40">
        <f>MAX(K9:K13)</f>
        <v>10</v>
      </c>
      <c r="L14" s="42"/>
      <c r="M14" s="43"/>
    </row>
    <row r="15" spans="2:11" s="37" customFormat="1" ht="8.25" customHeight="1">
      <c r="B15" s="38"/>
      <c r="F15" s="44"/>
      <c r="G15" s="44"/>
      <c r="H15" s="44"/>
      <c r="I15" s="44"/>
      <c r="J15" s="45"/>
      <c r="K15" s="44"/>
    </row>
    <row r="16" ht="7.5" customHeight="1"/>
    <row r="17" spans="1:12" ht="12.75">
      <c r="A17" s="22" t="s">
        <v>9</v>
      </c>
      <c r="B17" s="23" t="str">
        <f>VLOOKUP(L17,'[1]LEDEN'!A:E,2,FALSE)</f>
        <v>DE BECK Clery</v>
      </c>
      <c r="C17" s="22"/>
      <c r="D17" s="22"/>
      <c r="E17" s="22"/>
      <c r="F17" s="22" t="s">
        <v>10</v>
      </c>
      <c r="G17" s="24" t="str">
        <f>VLOOKUP(L17,'[1]LEDEN'!A:E,3,FALSE)</f>
        <v>K.BC ONS HUIS</v>
      </c>
      <c r="H17" s="24"/>
      <c r="I17" s="22"/>
      <c r="J17" s="22"/>
      <c r="K17" s="22"/>
      <c r="L17" s="25">
        <v>9063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s="46" customFormat="1" ht="12.75">
      <c r="B20" s="47">
        <v>1</v>
      </c>
      <c r="C20" s="48" t="str">
        <f>VLOOKUP(N20,'[1]LEDEN'!A:E,2,FALSE)</f>
        <v>BEIRNAERT Arthur</v>
      </c>
      <c r="D20" s="49"/>
      <c r="E20" s="49"/>
      <c r="F20" s="47">
        <v>0</v>
      </c>
      <c r="G20" s="47"/>
      <c r="H20" s="47">
        <v>26</v>
      </c>
      <c r="I20" s="47">
        <v>14</v>
      </c>
      <c r="J20" s="50">
        <f aca="true" t="shared" si="1" ref="J20:J25">ROUNDDOWN(H20/I20,2)</f>
        <v>1.85</v>
      </c>
      <c r="K20" s="47">
        <v>8</v>
      </c>
      <c r="L20" s="51"/>
      <c r="N20" s="46">
        <v>8872</v>
      </c>
    </row>
    <row r="21" spans="2:14" s="46" customFormat="1" ht="12.75" customHeight="1">
      <c r="B21" s="47">
        <v>2</v>
      </c>
      <c r="C21" s="48" t="str">
        <f>VLOOKUP(N21,'[1]LEDEN'!A:E,2,FALSE)</f>
        <v>HOFMAN Hugo</v>
      </c>
      <c r="D21" s="49"/>
      <c r="E21" s="49"/>
      <c r="F21" s="47">
        <v>2</v>
      </c>
      <c r="G21" s="47"/>
      <c r="H21" s="47">
        <v>40</v>
      </c>
      <c r="I21" s="47">
        <v>20</v>
      </c>
      <c r="J21" s="50">
        <f t="shared" si="1"/>
        <v>2</v>
      </c>
      <c r="K21" s="47">
        <v>5</v>
      </c>
      <c r="L21" s="52">
        <v>2</v>
      </c>
      <c r="N21" s="46">
        <v>9054</v>
      </c>
    </row>
    <row r="22" spans="2:14" s="46" customFormat="1" ht="12.75" customHeight="1">
      <c r="B22" s="47">
        <v>3</v>
      </c>
      <c r="C22" s="53" t="str">
        <f>VLOOKUP(N22,'[1]LEDEN'!A:E,2,FALSE)</f>
        <v>ILIANO FRANZ</v>
      </c>
      <c r="D22" s="49"/>
      <c r="E22" s="49"/>
      <c r="F22" s="47">
        <v>0</v>
      </c>
      <c r="G22" s="47"/>
      <c r="H22" s="47">
        <v>28</v>
      </c>
      <c r="I22" s="47">
        <v>15</v>
      </c>
      <c r="J22" s="50">
        <f t="shared" si="1"/>
        <v>1.86</v>
      </c>
      <c r="K22" s="47">
        <v>5</v>
      </c>
      <c r="L22" s="52"/>
      <c r="N22" s="46">
        <v>5732</v>
      </c>
    </row>
    <row r="23" spans="2:12" s="46" customFormat="1" ht="12.75" customHeight="1" hidden="1">
      <c r="B23" s="47">
        <v>4</v>
      </c>
      <c r="C23" s="48" t="e">
        <f>VLOOKUP(N23,'[1]LEDEN'!A:E,2,FALSE)</f>
        <v>#N/A</v>
      </c>
      <c r="D23" s="49"/>
      <c r="E23" s="49"/>
      <c r="F23" s="47"/>
      <c r="G23" s="47"/>
      <c r="H23" s="47"/>
      <c r="I23" s="47"/>
      <c r="J23" s="50" t="e">
        <f t="shared" si="1"/>
        <v>#DIV/0!</v>
      </c>
      <c r="K23" s="47"/>
      <c r="L23" s="52"/>
    </row>
    <row r="24" spans="2:12" s="46" customFormat="1" ht="12.75" customHeight="1" hidden="1">
      <c r="B24" s="47"/>
      <c r="C24" s="48" t="e">
        <f>VLOOKUP(N24,'[1]LEDEN'!A:E,2,FALSE)</f>
        <v>#N/A</v>
      </c>
      <c r="D24" s="49"/>
      <c r="E24" s="49"/>
      <c r="F24" s="47"/>
      <c r="G24" s="47"/>
      <c r="H24" s="47">
        <f>G24/8*7</f>
        <v>0</v>
      </c>
      <c r="I24" s="47"/>
      <c r="J24" s="50" t="e">
        <f t="shared" si="1"/>
        <v>#DIV/0!</v>
      </c>
      <c r="K24" s="47"/>
      <c r="L24" s="52"/>
    </row>
    <row r="25" spans="1:12" ht="12.75">
      <c r="A25" s="37"/>
      <c r="B25" s="38"/>
      <c r="C25" s="39" t="s">
        <v>17</v>
      </c>
      <c r="D25" s="37"/>
      <c r="E25" s="37" t="s">
        <v>18</v>
      </c>
      <c r="F25" s="40">
        <f>SUM(F20:F24)</f>
        <v>2</v>
      </c>
      <c r="G25" s="40">
        <f>SUM(G20:G24)</f>
        <v>0</v>
      </c>
      <c r="H25" s="40">
        <f>SUM(H20:H24)</f>
        <v>94</v>
      </c>
      <c r="I25" s="40">
        <f>SUM(I20:I24)</f>
        <v>49</v>
      </c>
      <c r="J25" s="41">
        <f t="shared" si="1"/>
        <v>1.91</v>
      </c>
      <c r="K25" s="40">
        <f>MAX(K20:K24)</f>
        <v>8</v>
      </c>
      <c r="L25" s="42"/>
    </row>
    <row r="26" spans="1:12" ht="7.5" customHeight="1" thickBot="1">
      <c r="A26" s="54"/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ht="3.75" customHeight="1"/>
    <row r="28" spans="1:12" ht="12.75">
      <c r="A28" s="22" t="s">
        <v>9</v>
      </c>
      <c r="B28" s="23" t="str">
        <f>VLOOKUP(L28,'[1]LEDEN'!A:E,2,FALSE)</f>
        <v>HOFMAN Hugo</v>
      </c>
      <c r="C28" s="22"/>
      <c r="D28" s="22"/>
      <c r="E28" s="22"/>
      <c r="F28" s="22" t="s">
        <v>10</v>
      </c>
      <c r="G28" s="24" t="str">
        <f>VLOOKUP(L28,'[1]LEDEN'!A:E,3,FALSE)</f>
        <v>K.BC KRIJT OP TIJD MELLE</v>
      </c>
      <c r="H28" s="24"/>
      <c r="I28" s="22"/>
      <c r="J28" s="22"/>
      <c r="K28" s="22"/>
      <c r="L28" s="25">
        <v>9054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s="46" customFormat="1" ht="12.75">
      <c r="B31" s="47">
        <v>1</v>
      </c>
      <c r="C31" s="53" t="str">
        <f>VLOOKUP(N31,'[1]LEDEN'!A:E,2,FALSE)</f>
        <v>ILIANO FRANZ</v>
      </c>
      <c r="D31" s="49"/>
      <c r="E31" s="49"/>
      <c r="F31" s="47">
        <v>2</v>
      </c>
      <c r="G31" s="47"/>
      <c r="H31" s="47">
        <v>40</v>
      </c>
      <c r="I31" s="47">
        <v>23</v>
      </c>
      <c r="J31" s="50">
        <f aca="true" t="shared" si="2" ref="J31:J36">ROUNDDOWN(H31/I31,2)</f>
        <v>1.73</v>
      </c>
      <c r="K31" s="47">
        <v>6</v>
      </c>
      <c r="L31" s="51"/>
      <c r="N31" s="46">
        <v>5732</v>
      </c>
    </row>
    <row r="32" spans="2:14" s="46" customFormat="1" ht="12.75" customHeight="1">
      <c r="B32" s="47">
        <v>2</v>
      </c>
      <c r="C32" s="48" t="str">
        <f>VLOOKUP(N32,'[1]LEDEN'!A:E,2,FALSE)</f>
        <v>DE BECK Clery</v>
      </c>
      <c r="D32" s="49"/>
      <c r="E32" s="49"/>
      <c r="F32" s="47">
        <v>0</v>
      </c>
      <c r="G32" s="47"/>
      <c r="H32" s="47">
        <v>30</v>
      </c>
      <c r="I32" s="47">
        <v>20</v>
      </c>
      <c r="J32" s="50">
        <f t="shared" si="2"/>
        <v>1.5</v>
      </c>
      <c r="K32" s="47">
        <v>6</v>
      </c>
      <c r="L32" s="52">
        <v>3</v>
      </c>
      <c r="N32" s="46">
        <v>9063</v>
      </c>
    </row>
    <row r="33" spans="2:14" s="46" customFormat="1" ht="12.75" customHeight="1">
      <c r="B33" s="47">
        <v>3</v>
      </c>
      <c r="C33" s="48" t="str">
        <f>VLOOKUP(N33,'[1]LEDEN'!A:E,2,FALSE)</f>
        <v>BEIRNAERT Arthur</v>
      </c>
      <c r="D33" s="49"/>
      <c r="E33" s="49"/>
      <c r="F33" s="47">
        <v>0</v>
      </c>
      <c r="G33" s="47"/>
      <c r="H33" s="47">
        <v>19</v>
      </c>
      <c r="I33" s="47">
        <v>18</v>
      </c>
      <c r="J33" s="50">
        <f t="shared" si="2"/>
        <v>1.05</v>
      </c>
      <c r="K33" s="47">
        <v>8</v>
      </c>
      <c r="L33" s="52"/>
      <c r="N33" s="46">
        <v>8872</v>
      </c>
    </row>
    <row r="34" spans="2:12" s="46" customFormat="1" ht="12.75" customHeight="1" hidden="1">
      <c r="B34" s="47">
        <v>4</v>
      </c>
      <c r="C34" s="48" t="e">
        <f>VLOOKUP(N34,'[1]LEDEN'!A:E,2,FALSE)</f>
        <v>#N/A</v>
      </c>
      <c r="D34" s="49"/>
      <c r="E34" s="49"/>
      <c r="F34" s="47"/>
      <c r="G34" s="47"/>
      <c r="H34" s="47"/>
      <c r="I34" s="47"/>
      <c r="J34" s="50" t="e">
        <f t="shared" si="2"/>
        <v>#DIV/0!</v>
      </c>
      <c r="K34" s="47"/>
      <c r="L34" s="52"/>
    </row>
    <row r="35" spans="2:12" s="46" customFormat="1" ht="12.75" customHeight="1" hidden="1">
      <c r="B35" s="47">
        <v>5</v>
      </c>
      <c r="C35" s="48" t="e">
        <f>VLOOKUP(N35,'[1]LEDEN'!A:E,2,FALSE)</f>
        <v>#N/A</v>
      </c>
      <c r="D35" s="49"/>
      <c r="E35" s="49"/>
      <c r="F35" s="47"/>
      <c r="G35" s="47"/>
      <c r="H35" s="47">
        <f>G35/8*7</f>
        <v>0</v>
      </c>
      <c r="I35" s="47"/>
      <c r="J35" s="50" t="e">
        <f t="shared" si="2"/>
        <v>#DIV/0!</v>
      </c>
      <c r="K35" s="47"/>
      <c r="L35" s="52"/>
    </row>
    <row r="36" spans="1:12" ht="12.75">
      <c r="A36" s="37"/>
      <c r="B36" s="38"/>
      <c r="C36" s="39" t="s">
        <v>19</v>
      </c>
      <c r="D36" s="37"/>
      <c r="E36" s="37" t="s">
        <v>18</v>
      </c>
      <c r="F36" s="40">
        <f>SUM(F31:F35)</f>
        <v>2</v>
      </c>
      <c r="G36" s="40">
        <f>SUM(G31:G35)</f>
        <v>0</v>
      </c>
      <c r="H36" s="40">
        <f>SUM(H31:H35)</f>
        <v>89</v>
      </c>
      <c r="I36" s="40">
        <f>SUM(I31:I35)</f>
        <v>61</v>
      </c>
      <c r="J36" s="41">
        <f t="shared" si="2"/>
        <v>1.45</v>
      </c>
      <c r="K36" s="40">
        <f>MAX(K31:K35)</f>
        <v>8</v>
      </c>
      <c r="L36" s="42"/>
    </row>
    <row r="37" spans="1:12" ht="6.75" customHeight="1" thickBot="1">
      <c r="A37" s="54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ht="6" customHeight="1"/>
    <row r="39" spans="1:12" ht="13.5" customHeight="1">
      <c r="A39" s="22" t="s">
        <v>9</v>
      </c>
      <c r="B39" s="56" t="str">
        <f>VLOOKUP(L39,'[1]LEDEN'!A:E,2,FALSE)</f>
        <v>ILIANO FRANZ</v>
      </c>
      <c r="C39" s="22"/>
      <c r="D39" s="22"/>
      <c r="E39" s="22"/>
      <c r="F39" s="22" t="s">
        <v>10</v>
      </c>
      <c r="G39" s="24" t="str">
        <f>VLOOKUP(L39,'[1]LEDEN'!A:E,3,FALSE)</f>
        <v>K. SINT-NIKLASE BA</v>
      </c>
      <c r="H39" s="24"/>
      <c r="I39" s="22"/>
      <c r="J39" s="22"/>
      <c r="K39" s="22"/>
      <c r="L39" s="25">
        <v>5732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s="46" customFormat="1" ht="12.75">
      <c r="B42" s="47">
        <v>1</v>
      </c>
      <c r="C42" s="48" t="str">
        <f>VLOOKUP(N42,'[1]LEDEN'!A:E,2,FALSE)</f>
        <v>HOFMAN Hugo</v>
      </c>
      <c r="D42" s="49"/>
      <c r="E42" s="49"/>
      <c r="F42" s="47">
        <v>0</v>
      </c>
      <c r="G42" s="47"/>
      <c r="H42" s="47">
        <v>32</v>
      </c>
      <c r="I42" s="47">
        <v>23</v>
      </c>
      <c r="J42" s="50">
        <f aca="true" t="shared" si="3" ref="J42:J47">ROUNDDOWN(H42/I42,2)</f>
        <v>1.39</v>
      </c>
      <c r="K42" s="47">
        <v>7</v>
      </c>
      <c r="L42" s="51"/>
      <c r="N42" s="46">
        <v>9054</v>
      </c>
    </row>
    <row r="43" spans="2:14" s="46" customFormat="1" ht="12.75" customHeight="1">
      <c r="B43" s="47">
        <v>2</v>
      </c>
      <c r="C43" s="48" t="str">
        <f>VLOOKUP(N43,'[1]LEDEN'!A:E,2,FALSE)</f>
        <v>BEIRNAERT Arthur</v>
      </c>
      <c r="D43" s="49"/>
      <c r="E43" s="49"/>
      <c r="F43" s="47">
        <v>0</v>
      </c>
      <c r="G43" s="47"/>
      <c r="H43" s="47">
        <v>20</v>
      </c>
      <c r="I43" s="47">
        <v>26</v>
      </c>
      <c r="J43" s="50">
        <f t="shared" si="3"/>
        <v>0.76</v>
      </c>
      <c r="K43" s="47">
        <v>6</v>
      </c>
      <c r="L43" s="52">
        <v>4</v>
      </c>
      <c r="N43" s="46">
        <v>8872</v>
      </c>
    </row>
    <row r="44" spans="2:14" s="46" customFormat="1" ht="12.75" customHeight="1">
      <c r="B44" s="47">
        <v>3</v>
      </c>
      <c r="C44" s="48" t="str">
        <f>VLOOKUP(N44,'[1]LEDEN'!A:E,2,FALSE)</f>
        <v>DE BECK Clery</v>
      </c>
      <c r="D44" s="49"/>
      <c r="E44" s="49"/>
      <c r="F44" s="47">
        <v>2</v>
      </c>
      <c r="G44" s="47"/>
      <c r="H44" s="47">
        <v>40</v>
      </c>
      <c r="I44" s="47">
        <v>15</v>
      </c>
      <c r="J44" s="50">
        <f t="shared" si="3"/>
        <v>2.66</v>
      </c>
      <c r="K44" s="47">
        <v>10</v>
      </c>
      <c r="L44" s="52"/>
      <c r="N44" s="46">
        <v>9063</v>
      </c>
    </row>
    <row r="45" spans="2:12" s="46" customFormat="1" ht="12.75" customHeight="1" hidden="1">
      <c r="B45" s="47">
        <v>4</v>
      </c>
      <c r="C45" s="48" t="e">
        <f>VLOOKUP(N45,'[1]LEDEN'!A:E,2,FALSE)</f>
        <v>#N/A</v>
      </c>
      <c r="D45" s="49"/>
      <c r="E45" s="49"/>
      <c r="F45" s="47"/>
      <c r="G45" s="47"/>
      <c r="H45" s="47"/>
      <c r="I45" s="47"/>
      <c r="J45" s="50" t="e">
        <f t="shared" si="3"/>
        <v>#DIV/0!</v>
      </c>
      <c r="K45" s="47"/>
      <c r="L45" s="52"/>
    </row>
    <row r="46" spans="2:12" s="46" customFormat="1" ht="12.75" customHeight="1" hidden="1">
      <c r="B46" s="47">
        <v>5</v>
      </c>
      <c r="C46" s="48" t="e">
        <f>VLOOKUP(N46,'[1]LEDEN'!A:E,2,FALSE)</f>
        <v>#N/A</v>
      </c>
      <c r="D46" s="49"/>
      <c r="E46" s="49"/>
      <c r="F46" s="47"/>
      <c r="G46" s="47"/>
      <c r="H46" s="47">
        <f>G46/8*7</f>
        <v>0</v>
      </c>
      <c r="I46" s="47"/>
      <c r="J46" s="50" t="e">
        <f t="shared" si="3"/>
        <v>#DIV/0!</v>
      </c>
      <c r="K46" s="47"/>
      <c r="L46" s="52"/>
    </row>
    <row r="47" spans="1:12" ht="12.75">
      <c r="A47" s="37"/>
      <c r="B47" s="38"/>
      <c r="C47" s="39" t="s">
        <v>19</v>
      </c>
      <c r="D47" s="37"/>
      <c r="E47" s="37" t="s">
        <v>18</v>
      </c>
      <c r="F47" s="40">
        <f>SUM(F42:F46)</f>
        <v>2</v>
      </c>
      <c r="G47" s="40">
        <f>SUM(G42:G46)</f>
        <v>0</v>
      </c>
      <c r="H47" s="40">
        <f>SUM(H42:H46)</f>
        <v>92</v>
      </c>
      <c r="I47" s="40">
        <f>SUM(I42:I46)</f>
        <v>64</v>
      </c>
      <c r="J47" s="41">
        <f t="shared" si="3"/>
        <v>1.43</v>
      </c>
      <c r="K47" s="40">
        <f>MAX(K42:K46)</f>
        <v>10</v>
      </c>
      <c r="L47" s="42"/>
    </row>
    <row r="48" spans="1:12" ht="4.5" customHeight="1" thickBot="1">
      <c r="A48" s="54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ht="6" customHeight="1"/>
    <row r="51" spans="3:13" ht="15.75">
      <c r="C51" s="57">
        <f ca="1">TODAY()</f>
        <v>40897</v>
      </c>
      <c r="D51" s="58"/>
      <c r="I51" s="59" t="s">
        <v>20</v>
      </c>
      <c r="J51" s="60" t="s">
        <v>21</v>
      </c>
      <c r="K51" s="60"/>
      <c r="L51" s="60"/>
      <c r="M51" s="60"/>
    </row>
    <row r="52" spans="10:13" ht="12.75">
      <c r="J52" s="61" t="s">
        <v>22</v>
      </c>
      <c r="K52" s="62"/>
      <c r="L52" s="62"/>
      <c r="M52" s="62"/>
    </row>
  </sheetData>
  <sheetProtection/>
  <mergeCells count="8">
    <mergeCell ref="J52:M52"/>
    <mergeCell ref="C3:D3"/>
    <mergeCell ref="L10:L13"/>
    <mergeCell ref="L21:L24"/>
    <mergeCell ref="L32:L35"/>
    <mergeCell ref="L43:L46"/>
    <mergeCell ref="C51:D51"/>
    <mergeCell ref="J51:M5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2011-12-20T06:02:37Z</dcterms:created>
  <dcterms:modified xsi:type="dcterms:W3CDTF">2011-12-20T06:03:00Z</dcterms:modified>
  <cp:category/>
  <cp:version/>
  <cp:contentType/>
  <cp:contentStatus/>
</cp:coreProperties>
</file>