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<sst xmlns="http://schemas.openxmlformats.org/spreadsheetml/2006/main" count="71" uniqueCount="24">
  <si>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</si>
  <si>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</si>
  <si>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</si>
  <si>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</si>
  <si>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Gewestfinale 3° KLASSE DRIEBANDEN</t>
  </si>
  <si>
    <t xml:space="preserve">        KLEIN</t>
  </si>
  <si>
    <t>datum:</t>
  </si>
  <si>
    <t>Lokaal:</t>
  </si>
  <si>
    <t>K.BBRUGSE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</si>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</sst>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2">
          <cell r="A122">
            <v>9062</v>
          </cell>
          <cell r="B122" t="str">
            <v>DEBUSSCHER Walter</v>
          </cell>
          <cell r="C122" t="str">
            <v>K. BRUGSE B.C.</v>
          </cell>
          <cell r="D122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BC SINT-MARTINUS AALST</v>
          </cell>
          <cell r="D167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3">
          <cell r="A183">
            <v>6088</v>
          </cell>
          <cell r="B183" t="str">
            <v>SYROIT Davy</v>
          </cell>
          <cell r="C183" t="str">
            <v>K. B.C. DE STER NINOVE</v>
          </cell>
          <cell r="D183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K. KORTRIJKSE B.C.</v>
          </cell>
          <cell r="D559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2">
          <cell r="A732">
            <v>4481</v>
          </cell>
          <cell r="B732" t="str">
            <v>VERPLANCKE Jean-Pierre</v>
          </cell>
          <cell r="C732" t="str">
            <v>K. SINT-NIKLASE B.A.</v>
          </cell>
          <cell r="D732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Q32" sqref="Q32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6">
        <v>41384</v>
      </c>
      <c r="D3" s="46"/>
      <c r="E3" s="11" t="s">
        <v>7</v>
      </c>
      <c r="F3" s="47" t="s">
        <v>8</v>
      </c>
      <c r="G3" s="47"/>
      <c r="H3" s="47"/>
      <c r="I3" s="47"/>
      <c r="J3" s="12"/>
      <c r="K3" s="48"/>
      <c r="L3" s="48"/>
      <c r="M3" s="49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SYROIT Davy</v>
      </c>
      <c r="C6" s="18"/>
      <c r="D6" s="18"/>
      <c r="E6" s="18"/>
      <c r="F6" s="20" t="s">
        <v>10</v>
      </c>
      <c r="G6" s="21" t="str">
        <f>VLOOKUP(L6,'[1]LEDEN'!A:E,3,FALSE)</f>
        <v>K. B.C. DE STER NINOVE</v>
      </c>
      <c r="H6" s="22"/>
      <c r="I6" s="20"/>
      <c r="J6" s="20"/>
      <c r="K6" s="20"/>
      <c r="L6" s="23">
        <v>6088</v>
      </c>
    </row>
    <row r="7" ht="6" customHeight="1"/>
    <row r="8" spans="6:12" ht="12.75">
      <c r="F8" s="24" t="s">
        <v>11</v>
      </c>
      <c r="G8" s="24" t="s">
        <v>12</v>
      </c>
      <c r="H8" s="24">
        <v>2.3</v>
      </c>
      <c r="I8" s="24" t="s">
        <v>13</v>
      </c>
      <c r="J8" s="25" t="s">
        <v>14</v>
      </c>
      <c r="K8" s="24" t="s">
        <v>15</v>
      </c>
      <c r="L8" s="24" t="s">
        <v>16</v>
      </c>
    </row>
    <row r="9" spans="2:14" ht="15" customHeight="1">
      <c r="B9" s="26">
        <v>1</v>
      </c>
      <c r="C9" s="27" t="str">
        <f>VLOOKUP(N9,'[1]LEDEN'!A:E,2,FALSE)</f>
        <v>STUYVAERT Marijn</v>
      </c>
      <c r="D9" s="28"/>
      <c r="E9" s="28"/>
      <c r="F9" s="26">
        <v>0</v>
      </c>
      <c r="G9" s="26"/>
      <c r="H9" s="26">
        <v>22</v>
      </c>
      <c r="I9" s="26">
        <v>35</v>
      </c>
      <c r="J9" s="29">
        <f aca="true" t="shared" si="0" ref="J9:J14">ROUNDDOWN(H9/I9,3)</f>
        <v>0.628</v>
      </c>
      <c r="K9" s="26">
        <v>5</v>
      </c>
      <c r="L9" s="30"/>
      <c r="N9">
        <v>8454</v>
      </c>
    </row>
    <row r="10" spans="2:14" ht="15" customHeight="1">
      <c r="B10" s="26">
        <v>2</v>
      </c>
      <c r="C10" s="27" t="str">
        <f>VLOOKUP(N10,'[1]LEDEN'!A:E,2,FALSE)</f>
        <v>VAN REETH Rudy</v>
      </c>
      <c r="D10" s="28"/>
      <c r="E10" s="28"/>
      <c r="F10" s="26">
        <v>2</v>
      </c>
      <c r="G10" s="26"/>
      <c r="H10" s="26">
        <v>27</v>
      </c>
      <c r="I10" s="26">
        <v>33</v>
      </c>
      <c r="J10" s="29">
        <f t="shared" si="0"/>
        <v>0.818</v>
      </c>
      <c r="K10" s="26">
        <v>3</v>
      </c>
      <c r="L10" s="42">
        <v>1</v>
      </c>
      <c r="N10">
        <v>6096</v>
      </c>
    </row>
    <row r="11" spans="2:14" ht="15" customHeight="1">
      <c r="B11" s="26">
        <v>3</v>
      </c>
      <c r="C11" s="27" t="str">
        <f>VLOOKUP(N11,'[1]LEDEN'!A:E,2,FALSE)</f>
        <v>LOOSVELDT Frank</v>
      </c>
      <c r="D11" s="28"/>
      <c r="E11" s="28"/>
      <c r="F11" s="26">
        <v>2</v>
      </c>
      <c r="G11" s="26"/>
      <c r="H11" s="26">
        <v>27</v>
      </c>
      <c r="I11" s="26">
        <v>34</v>
      </c>
      <c r="J11" s="29">
        <f t="shared" si="0"/>
        <v>0.794</v>
      </c>
      <c r="K11" s="26">
        <v>3</v>
      </c>
      <c r="L11" s="42"/>
      <c r="N11">
        <v>8714</v>
      </c>
    </row>
    <row r="12" spans="2:14" ht="15" customHeight="1">
      <c r="B12" s="26">
        <v>4</v>
      </c>
      <c r="C12" s="27" t="str">
        <f>VLOOKUP(N12,'[1]LEDEN'!A:E,2,FALSE)</f>
        <v>d'HAENS Peter</v>
      </c>
      <c r="D12" s="28"/>
      <c r="E12" s="28"/>
      <c r="F12" s="26">
        <v>2</v>
      </c>
      <c r="G12" s="26"/>
      <c r="H12" s="26">
        <v>27</v>
      </c>
      <c r="I12" s="26">
        <v>36</v>
      </c>
      <c r="J12" s="29">
        <f t="shared" si="0"/>
        <v>0.75</v>
      </c>
      <c r="K12" s="26">
        <v>4</v>
      </c>
      <c r="L12" s="42"/>
      <c r="N12">
        <v>7810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G13*0.9082</f>
        <v>0</v>
      </c>
      <c r="I13" s="26"/>
      <c r="J13" s="29" t="e">
        <f t="shared" si="0"/>
        <v>#DIV/0!</v>
      </c>
      <c r="K13" s="26"/>
      <c r="L13" s="42"/>
    </row>
    <row r="14" spans="1:13" ht="15" customHeight="1">
      <c r="A14" s="31"/>
      <c r="B14" s="32"/>
      <c r="C14" s="33" t="s">
        <v>17</v>
      </c>
      <c r="D14" s="31"/>
      <c r="E14" s="31" t="s">
        <v>18</v>
      </c>
      <c r="F14" s="34">
        <f>SUM(F9:F13)</f>
        <v>6</v>
      </c>
      <c r="G14" s="34">
        <f>SUM(G9:G13)</f>
        <v>0</v>
      </c>
      <c r="H14" s="34">
        <f>SUM(H9:H13)</f>
        <v>103</v>
      </c>
      <c r="I14" s="34">
        <f>SUM(I9:I13)</f>
        <v>138</v>
      </c>
      <c r="J14" s="35">
        <f t="shared" si="0"/>
        <v>0.746</v>
      </c>
      <c r="K14" s="34">
        <f>MAX(K9:K13)</f>
        <v>5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9"/>
      <c r="G15" s="39"/>
      <c r="H15" s="39"/>
      <c r="I15" s="39"/>
      <c r="J15" s="39"/>
      <c r="K15" s="39"/>
      <c r="L15" s="38"/>
    </row>
    <row r="16" ht="7.5" customHeight="1"/>
    <row r="17" spans="1:12" ht="12.75">
      <c r="A17" s="18" t="s">
        <v>9</v>
      </c>
      <c r="B17" s="19" t="str">
        <f>VLOOKUP(L17,'[1]LEDEN'!A:E,2,FALSE)</f>
        <v>LOOSVELDT Frank</v>
      </c>
      <c r="C17" s="18"/>
      <c r="D17" s="18"/>
      <c r="E17" s="18"/>
      <c r="F17" s="20" t="s">
        <v>10</v>
      </c>
      <c r="G17" s="21" t="str">
        <f>VLOOKUP(L17,'[1]LEDEN'!A:E,3,FALSE)</f>
        <v>K. KORTRIJKSE B.C.</v>
      </c>
      <c r="H17" s="22"/>
      <c r="I17" s="20"/>
      <c r="J17" s="20"/>
      <c r="K17" s="20"/>
      <c r="L17" s="23">
        <v>8714</v>
      </c>
    </row>
    <row r="18" ht="6" customHeight="1"/>
    <row r="19" spans="6:12" ht="12.75">
      <c r="F19" s="24" t="s">
        <v>11</v>
      </c>
      <c r="G19" s="24" t="s">
        <v>12</v>
      </c>
      <c r="H19" s="24">
        <v>2.3</v>
      </c>
      <c r="I19" s="24" t="s">
        <v>13</v>
      </c>
      <c r="J19" s="25" t="s">
        <v>14</v>
      </c>
      <c r="K19" s="24" t="s">
        <v>15</v>
      </c>
      <c r="L19" s="24" t="s">
        <v>16</v>
      </c>
    </row>
    <row r="20" spans="2:14" ht="12.75">
      <c r="B20" s="26">
        <v>1</v>
      </c>
      <c r="C20" s="27" t="str">
        <f>VLOOKUP(N20,'[1]LEDEN'!A:E,2,FALSE)</f>
        <v>VAN REETH Rudy</v>
      </c>
      <c r="D20" s="28"/>
      <c r="E20" s="28"/>
      <c r="F20" s="26">
        <v>0</v>
      </c>
      <c r="G20" s="26"/>
      <c r="H20" s="26">
        <v>23</v>
      </c>
      <c r="I20" s="26">
        <v>53</v>
      </c>
      <c r="J20" s="29">
        <f aca="true" t="shared" si="1" ref="J20:J25">ROUNDDOWN(H20/I20,3)</f>
        <v>0.433</v>
      </c>
      <c r="K20" s="26">
        <v>4</v>
      </c>
      <c r="L20" s="30"/>
      <c r="N20">
        <v>6096</v>
      </c>
    </row>
    <row r="21" spans="2:14" ht="12.75">
      <c r="B21" s="26">
        <v>2</v>
      </c>
      <c r="C21" s="27" t="str">
        <f>VLOOKUP(N21,'[1]LEDEN'!A:E,2,FALSE)</f>
        <v>d'HAENS Peter</v>
      </c>
      <c r="D21" s="28"/>
      <c r="E21" s="28"/>
      <c r="F21" s="26">
        <v>0</v>
      </c>
      <c r="G21" s="26"/>
      <c r="H21" s="26">
        <v>23</v>
      </c>
      <c r="I21" s="26">
        <v>52</v>
      </c>
      <c r="J21" s="29">
        <f t="shared" si="1"/>
        <v>0.442</v>
      </c>
      <c r="K21" s="26">
        <v>5</v>
      </c>
      <c r="L21" s="42">
        <v>2</v>
      </c>
      <c r="N21">
        <v>7810</v>
      </c>
    </row>
    <row r="22" spans="2:14" ht="12.75">
      <c r="B22" s="26">
        <v>3</v>
      </c>
      <c r="C22" s="27" t="str">
        <f>VLOOKUP(N22,'[1]LEDEN'!A:E,2,FALSE)</f>
        <v>STUYVAERT Marijn</v>
      </c>
      <c r="D22" s="28"/>
      <c r="E22" s="28"/>
      <c r="F22" s="26">
        <v>2</v>
      </c>
      <c r="G22" s="26"/>
      <c r="H22" s="26">
        <v>27</v>
      </c>
      <c r="I22" s="26">
        <v>38</v>
      </c>
      <c r="J22" s="29">
        <f t="shared" si="1"/>
        <v>0.71</v>
      </c>
      <c r="K22" s="26">
        <v>3</v>
      </c>
      <c r="L22" s="42"/>
      <c r="N22">
        <v>8454</v>
      </c>
    </row>
    <row r="23" spans="2:14" ht="12.75">
      <c r="B23" s="26">
        <v>4</v>
      </c>
      <c r="C23" s="27" t="str">
        <f>VLOOKUP(N23,'[1]LEDEN'!A:E,2,FALSE)</f>
        <v>SYROIT Davy</v>
      </c>
      <c r="D23" s="28"/>
      <c r="E23" s="28"/>
      <c r="F23" s="26">
        <v>0</v>
      </c>
      <c r="G23" s="26"/>
      <c r="H23" s="26">
        <v>24</v>
      </c>
      <c r="I23" s="26">
        <v>34</v>
      </c>
      <c r="J23" s="29">
        <f t="shared" si="1"/>
        <v>0.705</v>
      </c>
      <c r="K23" s="26">
        <v>4</v>
      </c>
      <c r="L23" s="42"/>
      <c r="N23">
        <v>6088</v>
      </c>
    </row>
    <row r="24" spans="2:12" ht="12.7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G24*0.9082</f>
        <v>0</v>
      </c>
      <c r="I24" s="26"/>
      <c r="J24" s="29" t="e">
        <f t="shared" si="1"/>
        <v>#DIV/0!</v>
      </c>
      <c r="K24" s="26"/>
      <c r="L24" s="42"/>
    </row>
    <row r="25" spans="1:12" ht="12.75">
      <c r="A25" s="31"/>
      <c r="B25" s="32"/>
      <c r="C25" s="33" t="s">
        <v>19</v>
      </c>
      <c r="D25" s="31"/>
      <c r="E25" s="31" t="s">
        <v>18</v>
      </c>
      <c r="F25" s="34">
        <f>SUM(F20:F24)</f>
        <v>2</v>
      </c>
      <c r="G25" s="34">
        <f>SUM(G20:G24)</f>
        <v>0</v>
      </c>
      <c r="H25" s="34">
        <f>SUM(H20:H24)</f>
        <v>97</v>
      </c>
      <c r="I25" s="34">
        <f>SUM(I20:I24)</f>
        <v>177</v>
      </c>
      <c r="J25" s="35">
        <f t="shared" si="1"/>
        <v>0.548</v>
      </c>
      <c r="K25" s="34">
        <f>MAX(K20:K24)</f>
        <v>5</v>
      </c>
      <c r="L25" s="36"/>
    </row>
    <row r="26" spans="1:12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ht="3.75" customHeight="1"/>
    <row r="28" spans="1:12" ht="12.75">
      <c r="A28" s="18" t="s">
        <v>9</v>
      </c>
      <c r="B28" s="19" t="str">
        <f>VLOOKUP(L28,'[1]LEDEN'!A:E,2,FALSE)</f>
        <v>d'HAENS Peter</v>
      </c>
      <c r="C28" s="18"/>
      <c r="D28" s="18"/>
      <c r="E28" s="18"/>
      <c r="F28" s="20" t="s">
        <v>10</v>
      </c>
      <c r="G28" s="21" t="str">
        <f>VLOOKUP(L28,'[1]LEDEN'!A:E,3,FALSE)</f>
        <v>BC ' T SLEEPBOOTJE</v>
      </c>
      <c r="H28" s="22"/>
      <c r="I28" s="20"/>
      <c r="J28" s="20"/>
      <c r="K28" s="20"/>
      <c r="L28" s="23">
        <v>7810</v>
      </c>
    </row>
    <row r="29" ht="7.5" customHeight="1"/>
    <row r="30" spans="6:12" ht="12.75">
      <c r="F30" s="24" t="s">
        <v>11</v>
      </c>
      <c r="G30" s="24" t="s">
        <v>12</v>
      </c>
      <c r="H30" s="24">
        <v>2.3</v>
      </c>
      <c r="I30" s="24" t="s">
        <v>13</v>
      </c>
      <c r="J30" s="25" t="s">
        <v>14</v>
      </c>
      <c r="K30" s="24" t="s">
        <v>15</v>
      </c>
      <c r="L30" s="24" t="s">
        <v>16</v>
      </c>
    </row>
    <row r="31" spans="2:14" ht="12.75">
      <c r="B31" s="26">
        <v>1</v>
      </c>
      <c r="C31" s="27" t="str">
        <f>VLOOKUP(N31,'[1]LEDEN'!A:E,2,FALSE)</f>
        <v>STUYVAERT Marijn</v>
      </c>
      <c r="D31" s="28"/>
      <c r="E31" s="28"/>
      <c r="F31" s="26">
        <v>2</v>
      </c>
      <c r="G31" s="26"/>
      <c r="H31" s="26">
        <v>27</v>
      </c>
      <c r="I31" s="26">
        <v>59</v>
      </c>
      <c r="J31" s="29">
        <f>ROUNDDOWN(H31/I31,3)</f>
        <v>0.457</v>
      </c>
      <c r="K31" s="26">
        <v>6</v>
      </c>
      <c r="L31" s="30"/>
      <c r="N31">
        <v>8454</v>
      </c>
    </row>
    <row r="32" spans="2:14" ht="12.75">
      <c r="B32" s="26">
        <v>2</v>
      </c>
      <c r="C32" s="27" t="str">
        <f>VLOOKUP(N32,'[1]LEDEN'!A:E,2,FALSE)</f>
        <v>LOOSVELDT Frank</v>
      </c>
      <c r="D32" s="28"/>
      <c r="E32" s="28"/>
      <c r="F32" s="26">
        <v>2</v>
      </c>
      <c r="G32" s="26"/>
      <c r="H32" s="26">
        <v>27</v>
      </c>
      <c r="I32" s="26">
        <v>52</v>
      </c>
      <c r="J32" s="29">
        <f>ROUNDDOWN(H32/I32,3)</f>
        <v>0.519</v>
      </c>
      <c r="K32" s="26">
        <v>3</v>
      </c>
      <c r="L32" s="42">
        <v>3</v>
      </c>
      <c r="N32">
        <v>8714</v>
      </c>
    </row>
    <row r="33" spans="2:14" ht="12.75">
      <c r="B33" s="26">
        <v>3</v>
      </c>
      <c r="C33" s="27" t="str">
        <f>VLOOKUP(N33,'[1]LEDEN'!A:E,2,FALSE)</f>
        <v>VAN REETH Rudy</v>
      </c>
      <c r="D33" s="28"/>
      <c r="E33" s="28"/>
      <c r="F33" s="26">
        <v>2</v>
      </c>
      <c r="G33" s="26"/>
      <c r="H33" s="26">
        <v>27</v>
      </c>
      <c r="I33" s="26">
        <v>69</v>
      </c>
      <c r="J33" s="29">
        <f>ROUNDDOWN(H33/I33,3)</f>
        <v>0.391</v>
      </c>
      <c r="K33" s="26">
        <v>4</v>
      </c>
      <c r="L33" s="42"/>
      <c r="N33">
        <v>6096</v>
      </c>
    </row>
    <row r="34" spans="2:14" ht="12.75">
      <c r="B34" s="26">
        <v>4</v>
      </c>
      <c r="C34" s="27" t="str">
        <f>VLOOKUP(N34,'[1]LEDEN'!A:E,2,FALSE)</f>
        <v>SYROIT Davy</v>
      </c>
      <c r="D34" s="28"/>
      <c r="E34" s="28"/>
      <c r="F34" s="26">
        <v>0</v>
      </c>
      <c r="G34" s="26"/>
      <c r="H34" s="26">
        <v>22</v>
      </c>
      <c r="I34" s="26">
        <v>36</v>
      </c>
      <c r="J34" s="29">
        <f>ROUNDDOWN(H34/I34,3)</f>
        <v>0.611</v>
      </c>
      <c r="K34" s="26">
        <v>4</v>
      </c>
      <c r="L34" s="42"/>
      <c r="N34">
        <v>6088</v>
      </c>
    </row>
    <row r="35" spans="1:12" ht="12.75">
      <c r="A35" s="31"/>
      <c r="B35" s="32"/>
      <c r="C35" s="33" t="s">
        <v>20</v>
      </c>
      <c r="D35" s="31"/>
      <c r="E35" s="31" t="s">
        <v>18</v>
      </c>
      <c r="F35" s="34">
        <f>SUM(F31:F34)</f>
        <v>6</v>
      </c>
      <c r="G35" s="34">
        <f>SUM(G31:G34)</f>
        <v>0</v>
      </c>
      <c r="H35" s="34">
        <f>SUM(H31:H34)</f>
        <v>103</v>
      </c>
      <c r="I35" s="34">
        <f>SUM(I31:I34)</f>
        <v>216</v>
      </c>
      <c r="J35" s="35">
        <f>ROUNDDOWN(H35/I35,3)</f>
        <v>0.476</v>
      </c>
      <c r="K35" s="34">
        <f>MAX(K31:K34)</f>
        <v>6</v>
      </c>
      <c r="L35" s="36"/>
    </row>
    <row r="36" spans="1:12" ht="6.75" customHeight="1" thickBot="1">
      <c r="A36" s="38"/>
      <c r="B36" s="39"/>
      <c r="C36" s="38"/>
      <c r="D36" s="38"/>
      <c r="E36" s="38"/>
      <c r="F36" s="39"/>
      <c r="G36" s="39"/>
      <c r="H36" s="39"/>
      <c r="I36" s="39"/>
      <c r="J36" s="39"/>
      <c r="K36" s="39"/>
      <c r="L36" s="38"/>
    </row>
    <row r="37" ht="6" customHeight="1"/>
    <row r="38" spans="1:12" ht="13.5" customHeight="1">
      <c r="A38" s="18" t="s">
        <v>9</v>
      </c>
      <c r="B38" s="19" t="str">
        <f>VLOOKUP(L38,'[1]LEDEN'!A:E,2,FALSE)</f>
        <v>STUYVAERT Marijn</v>
      </c>
      <c r="C38" s="18"/>
      <c r="D38" s="18"/>
      <c r="E38" s="18"/>
      <c r="F38" s="20" t="s">
        <v>10</v>
      </c>
      <c r="G38" s="21" t="str">
        <f>VLOOKUP(L38,'[1]LEDEN'!A:E,3,FALSE)</f>
        <v>K. BRUGSE B.C.</v>
      </c>
      <c r="H38" s="22"/>
      <c r="I38" s="20"/>
      <c r="J38" s="20"/>
      <c r="K38" s="20"/>
      <c r="L38" s="23">
        <v>8454</v>
      </c>
    </row>
    <row r="40" spans="6:12" ht="12.75">
      <c r="F40" s="24" t="s">
        <v>11</v>
      </c>
      <c r="G40" s="24" t="s">
        <v>12</v>
      </c>
      <c r="H40" s="24">
        <v>2.3</v>
      </c>
      <c r="I40" s="24" t="s">
        <v>13</v>
      </c>
      <c r="J40" s="25" t="s">
        <v>14</v>
      </c>
      <c r="K40" s="24" t="s">
        <v>15</v>
      </c>
      <c r="L40" s="24" t="s">
        <v>16</v>
      </c>
    </row>
    <row r="41" spans="2:14" ht="12.75">
      <c r="B41" s="26">
        <v>1</v>
      </c>
      <c r="C41" s="27" t="str">
        <f>VLOOKUP(N41,'[1]LEDEN'!A:E,2,FALSE)</f>
        <v>d'HAENS Peter</v>
      </c>
      <c r="D41" s="28"/>
      <c r="E41" s="28"/>
      <c r="F41" s="26">
        <v>0</v>
      </c>
      <c r="G41" s="26"/>
      <c r="H41" s="26">
        <v>16</v>
      </c>
      <c r="I41" s="26">
        <v>59</v>
      </c>
      <c r="J41" s="29">
        <f aca="true" t="shared" si="2" ref="J41:J46">ROUNDDOWN(H41/I41,3)</f>
        <v>0.271</v>
      </c>
      <c r="K41" s="26">
        <v>2</v>
      </c>
      <c r="L41" s="30"/>
      <c r="N41">
        <v>7810</v>
      </c>
    </row>
    <row r="42" spans="2:14" ht="12.75">
      <c r="B42" s="26">
        <v>2</v>
      </c>
      <c r="C42" s="27" t="str">
        <f>VLOOKUP(N42,'[1]LEDEN'!A:E,2,FALSE)</f>
        <v>SYROIT Davy</v>
      </c>
      <c r="D42" s="28"/>
      <c r="E42" s="28"/>
      <c r="F42" s="26">
        <v>2</v>
      </c>
      <c r="G42" s="26"/>
      <c r="H42" s="26">
        <v>27</v>
      </c>
      <c r="I42" s="26">
        <v>34</v>
      </c>
      <c r="J42" s="29">
        <f t="shared" si="2"/>
        <v>0.794</v>
      </c>
      <c r="K42" s="26">
        <v>4</v>
      </c>
      <c r="L42" s="42">
        <v>4</v>
      </c>
      <c r="N42">
        <v>6088</v>
      </c>
    </row>
    <row r="43" spans="2:14" ht="12.75">
      <c r="B43" s="26">
        <v>3</v>
      </c>
      <c r="C43" s="27" t="str">
        <f>VLOOKUP(N43,'[1]LEDEN'!A:E,2,FALSE)</f>
        <v>LOOSVELDT Frank</v>
      </c>
      <c r="D43" s="28"/>
      <c r="E43" s="28"/>
      <c r="F43" s="26">
        <v>0</v>
      </c>
      <c r="G43" s="26"/>
      <c r="H43" s="26">
        <v>15</v>
      </c>
      <c r="I43" s="26">
        <v>38</v>
      </c>
      <c r="J43" s="29">
        <f t="shared" si="2"/>
        <v>0.394</v>
      </c>
      <c r="K43" s="26">
        <v>3</v>
      </c>
      <c r="L43" s="42"/>
      <c r="N43">
        <v>8714</v>
      </c>
    </row>
    <row r="44" spans="2:14" ht="12.75">
      <c r="B44" s="26">
        <v>4</v>
      </c>
      <c r="C44" s="27" t="str">
        <f>VLOOKUP(N44,'[1]LEDEN'!A:E,2,FALSE)</f>
        <v>VAN REETH Rudy</v>
      </c>
      <c r="D44" s="28"/>
      <c r="E44" s="28"/>
      <c r="F44" s="26">
        <v>2</v>
      </c>
      <c r="G44" s="26"/>
      <c r="H44" s="26">
        <v>27</v>
      </c>
      <c r="I44" s="26">
        <v>50</v>
      </c>
      <c r="J44" s="29">
        <f t="shared" si="2"/>
        <v>0.54</v>
      </c>
      <c r="K44" s="26">
        <v>3</v>
      </c>
      <c r="L44" s="42"/>
      <c r="N44">
        <v>6096</v>
      </c>
    </row>
    <row r="45" spans="2:12" ht="12.75" hidden="1">
      <c r="B45" s="26">
        <v>5</v>
      </c>
      <c r="C45" s="27" t="e">
        <f>VLOOKUP(N45,'[1]LEDEN'!A:E,2,FALSE)</f>
        <v>#N/A</v>
      </c>
      <c r="D45" s="28"/>
      <c r="E45" s="28"/>
      <c r="F45" s="26"/>
      <c r="G45" s="26"/>
      <c r="H45" s="26">
        <f>G45*0.9082</f>
        <v>0</v>
      </c>
      <c r="I45" s="26"/>
      <c r="J45" s="29" t="e">
        <f t="shared" si="2"/>
        <v>#DIV/0!</v>
      </c>
      <c r="K45" s="26"/>
      <c r="L45" s="42"/>
    </row>
    <row r="46" spans="1:12" ht="12.75">
      <c r="A46" s="31"/>
      <c r="B46" s="32"/>
      <c r="C46" s="33" t="s">
        <v>20</v>
      </c>
      <c r="D46" s="31"/>
      <c r="E46" s="31" t="s">
        <v>18</v>
      </c>
      <c r="F46" s="34">
        <f>SUM(F41:F45)</f>
        <v>4</v>
      </c>
      <c r="G46" s="34">
        <f>SUM(G41:G45)</f>
        <v>0</v>
      </c>
      <c r="H46" s="34">
        <f>SUM(H41:H45)</f>
        <v>85</v>
      </c>
      <c r="I46" s="34">
        <f>SUM(I41:I45)</f>
        <v>181</v>
      </c>
      <c r="J46" s="35">
        <f t="shared" si="2"/>
        <v>0.469</v>
      </c>
      <c r="K46" s="34">
        <f>MAX(K41:K45)</f>
        <v>4</v>
      </c>
      <c r="L46" s="36"/>
    </row>
    <row r="47" spans="1:12" ht="4.5" customHeight="1" thickBot="1">
      <c r="A47" s="38"/>
      <c r="B47" s="39"/>
      <c r="C47" s="38"/>
      <c r="D47" s="38"/>
      <c r="E47" s="38"/>
      <c r="F47" s="39"/>
      <c r="G47" s="39"/>
      <c r="H47" s="39"/>
      <c r="I47" s="39"/>
      <c r="J47" s="39"/>
      <c r="K47" s="39"/>
      <c r="L47" s="38"/>
    </row>
    <row r="48" ht="6" customHeight="1"/>
    <row r="49" spans="1:12" ht="12.75">
      <c r="A49" s="18" t="s">
        <v>9</v>
      </c>
      <c r="B49" s="19" t="str">
        <f>VLOOKUP(L49,'[1]LEDEN'!A:E,2,FALSE)</f>
        <v>VAN REETH Rudy</v>
      </c>
      <c r="C49" s="18"/>
      <c r="D49" s="18"/>
      <c r="E49" s="18"/>
      <c r="F49" s="20" t="s">
        <v>10</v>
      </c>
      <c r="G49" s="21" t="str">
        <f>VLOOKUP(L49,'[1]LEDEN'!A:E,3,FALSE)</f>
        <v>K. EEKLOSE B.C.</v>
      </c>
      <c r="H49" s="22"/>
      <c r="I49" s="20"/>
      <c r="J49" s="20"/>
      <c r="K49" s="20"/>
      <c r="L49" s="23">
        <v>6096</v>
      </c>
    </row>
    <row r="50" ht="6.75" customHeight="1"/>
    <row r="51" spans="6:12" ht="12.75">
      <c r="F51" s="24" t="s">
        <v>11</v>
      </c>
      <c r="G51" s="24" t="s">
        <v>12</v>
      </c>
      <c r="H51" s="24">
        <v>2.3</v>
      </c>
      <c r="I51" s="24" t="s">
        <v>13</v>
      </c>
      <c r="J51" s="25" t="s">
        <v>14</v>
      </c>
      <c r="K51" s="24" t="s">
        <v>15</v>
      </c>
      <c r="L51" s="24" t="s">
        <v>16</v>
      </c>
    </row>
    <row r="52" spans="2:14" ht="12.75">
      <c r="B52" s="26">
        <v>1</v>
      </c>
      <c r="C52" s="27" t="str">
        <f>VLOOKUP(N52,'[1]LEDEN'!A:E,2,FALSE)</f>
        <v>LOOSVELDT Frank</v>
      </c>
      <c r="D52" s="28"/>
      <c r="E52" s="28"/>
      <c r="F52" s="26">
        <v>2</v>
      </c>
      <c r="G52" s="26"/>
      <c r="H52" s="26">
        <v>27</v>
      </c>
      <c r="I52" s="26">
        <v>53</v>
      </c>
      <c r="J52" s="29">
        <f aca="true" t="shared" si="3" ref="J52:J57">ROUNDDOWN(H52/I52,3)</f>
        <v>0.509</v>
      </c>
      <c r="K52" s="26"/>
      <c r="L52" s="30"/>
      <c r="N52">
        <v>8714</v>
      </c>
    </row>
    <row r="53" spans="2:14" ht="12.75">
      <c r="B53" s="26">
        <v>2</v>
      </c>
      <c r="C53" s="27" t="str">
        <f>VLOOKUP(N53,'[1]LEDEN'!A:E,2,FALSE)</f>
        <v>SYROIT Davy</v>
      </c>
      <c r="D53" s="28"/>
      <c r="E53" s="28"/>
      <c r="F53" s="26">
        <v>0</v>
      </c>
      <c r="G53" s="26"/>
      <c r="H53" s="26">
        <v>14</v>
      </c>
      <c r="I53" s="26">
        <v>33</v>
      </c>
      <c r="J53" s="29">
        <f t="shared" si="3"/>
        <v>0.424</v>
      </c>
      <c r="K53" s="26"/>
      <c r="L53" s="42">
        <v>5</v>
      </c>
      <c r="N53">
        <v>6088</v>
      </c>
    </row>
    <row r="54" spans="2:14" ht="12.75">
      <c r="B54" s="26">
        <v>3</v>
      </c>
      <c r="C54" s="27" t="str">
        <f>VLOOKUP(N54,'[1]LEDEN'!A:E,2,FALSE)</f>
        <v>d'HAENS Peter</v>
      </c>
      <c r="D54" s="28"/>
      <c r="E54" s="28"/>
      <c r="F54" s="26">
        <v>0</v>
      </c>
      <c r="G54" s="26"/>
      <c r="H54" s="26">
        <v>14</v>
      </c>
      <c r="I54" s="26">
        <v>69</v>
      </c>
      <c r="J54" s="29">
        <f t="shared" si="3"/>
        <v>0.202</v>
      </c>
      <c r="K54" s="26"/>
      <c r="L54" s="42"/>
      <c r="N54">
        <v>7810</v>
      </c>
    </row>
    <row r="55" spans="2:14" ht="12.75">
      <c r="B55" s="26">
        <v>4</v>
      </c>
      <c r="C55" s="27" t="str">
        <f>VLOOKUP(N55,'[1]LEDEN'!A:E,2,FALSE)</f>
        <v>STUYVAERT Marijn</v>
      </c>
      <c r="D55" s="28"/>
      <c r="E55" s="28"/>
      <c r="F55" s="26">
        <v>0</v>
      </c>
      <c r="G55" s="26"/>
      <c r="H55" s="26">
        <v>22</v>
      </c>
      <c r="I55" s="26">
        <v>50</v>
      </c>
      <c r="J55" s="29">
        <f t="shared" si="3"/>
        <v>0.44</v>
      </c>
      <c r="K55" s="26"/>
      <c r="L55" s="42"/>
      <c r="N55">
        <v>8454</v>
      </c>
    </row>
    <row r="56" spans="2:12" ht="12.75" hidden="1">
      <c r="B56" s="26">
        <v>5</v>
      </c>
      <c r="C56" s="27" t="e">
        <f>VLOOKUP(N56,'[1]LEDEN'!A:E,2,FALSE)</f>
        <v>#N/A</v>
      </c>
      <c r="D56" s="28"/>
      <c r="E56" s="28"/>
      <c r="F56" s="26"/>
      <c r="G56" s="26"/>
      <c r="H56" s="26">
        <f>G56*0.9082</f>
        <v>0</v>
      </c>
      <c r="I56" s="26"/>
      <c r="J56" s="29" t="e">
        <f t="shared" si="3"/>
        <v>#DIV/0!</v>
      </c>
      <c r="K56" s="26"/>
      <c r="L56" s="42"/>
    </row>
    <row r="57" spans="1:12" ht="12.75">
      <c r="A57" s="31"/>
      <c r="B57" s="32"/>
      <c r="C57" s="33" t="s">
        <v>20</v>
      </c>
      <c r="D57" s="31"/>
      <c r="E57" s="31" t="s">
        <v>18</v>
      </c>
      <c r="F57" s="34">
        <f>SUM(F52:F56)</f>
        <v>2</v>
      </c>
      <c r="G57" s="34">
        <f>SUM(G52:G56)</f>
        <v>0</v>
      </c>
      <c r="H57" s="34">
        <f>SUM(H52:H56)</f>
        <v>77</v>
      </c>
      <c r="I57" s="34">
        <f>SUM(I52:I56)</f>
        <v>205</v>
      </c>
      <c r="J57" s="35">
        <f t="shared" si="3"/>
        <v>0.375</v>
      </c>
      <c r="K57" s="34">
        <f>MAX(K52:K56)</f>
        <v>0</v>
      </c>
      <c r="L57" s="36"/>
    </row>
    <row r="58" spans="1:12" ht="8.25" customHeight="1" thickBot="1">
      <c r="A58" s="38"/>
      <c r="B58" s="39"/>
      <c r="C58" s="38"/>
      <c r="D58" s="38"/>
      <c r="E58" s="38"/>
      <c r="F58" s="39"/>
      <c r="G58" s="39"/>
      <c r="H58" s="39"/>
      <c r="I58" s="39"/>
      <c r="J58" s="39"/>
      <c r="K58" s="39"/>
      <c r="L58" s="38"/>
    </row>
    <row r="59" ht="6" customHeight="1"/>
    <row r="60" spans="1:12" ht="12.75" hidden="1">
      <c r="A60" s="18" t="s">
        <v>9</v>
      </c>
      <c r="B60" s="19" t="e">
        <f>VLOOKUP(L60,'[1]LEDEN'!A:E,2,FALSE)</f>
        <v>#N/A</v>
      </c>
      <c r="C60" s="18"/>
      <c r="D60" s="18"/>
      <c r="E60" s="18"/>
      <c r="F60" s="20" t="s">
        <v>10</v>
      </c>
      <c r="G60" s="22" t="e">
        <f>VLOOKUP(L60,'[1]LEDEN'!A:E,3,FALSE)</f>
        <v>#N/A</v>
      </c>
      <c r="H60" s="22"/>
      <c r="I60" s="20"/>
      <c r="J60" s="20"/>
      <c r="K60" s="20"/>
      <c r="L60" s="23"/>
    </row>
    <row r="61" ht="12.75" hidden="1"/>
    <row r="62" spans="6:12" ht="12.75" hidden="1">
      <c r="F62" s="24" t="s">
        <v>11</v>
      </c>
      <c r="G62" s="24" t="s">
        <v>12</v>
      </c>
      <c r="H62" s="24">
        <v>2.3</v>
      </c>
      <c r="I62" s="24" t="s">
        <v>13</v>
      </c>
      <c r="J62" s="25" t="s">
        <v>14</v>
      </c>
      <c r="K62" s="24" t="s">
        <v>15</v>
      </c>
      <c r="L62" s="24" t="s">
        <v>16</v>
      </c>
    </row>
    <row r="63" spans="2:12" ht="12.75" hidden="1">
      <c r="B63" s="26">
        <v>1</v>
      </c>
      <c r="C63" s="27" t="e">
        <f>VLOOKUP(N63,'[1]LEDEN'!A:E,2,FALSE)</f>
        <v>#N/A</v>
      </c>
      <c r="D63" s="28"/>
      <c r="E63" s="28"/>
      <c r="F63" s="26"/>
      <c r="G63" s="26"/>
      <c r="H63" s="26">
        <f>G63*0.9082</f>
        <v>0</v>
      </c>
      <c r="I63" s="26"/>
      <c r="J63" s="29" t="e">
        <f aca="true" t="shared" si="4" ref="J63:J68">ROUNDDOWN(H63/I63,3)</f>
        <v>#DIV/0!</v>
      </c>
      <c r="K63" s="26"/>
      <c r="L63" s="30"/>
    </row>
    <row r="64" spans="2:12" ht="12.75" hidden="1">
      <c r="B64" s="26">
        <v>2</v>
      </c>
      <c r="C64" s="27" t="e">
        <f>VLOOKUP(N64,'[1]LEDEN'!A:E,2,FALSE)</f>
        <v>#N/A</v>
      </c>
      <c r="D64" s="28"/>
      <c r="E64" s="28"/>
      <c r="F64" s="26"/>
      <c r="G64" s="26"/>
      <c r="H64" s="26">
        <f>G64*0.9082</f>
        <v>0</v>
      </c>
      <c r="I64" s="26"/>
      <c r="J64" s="29" t="e">
        <f t="shared" si="4"/>
        <v>#DIV/0!</v>
      </c>
      <c r="K64" s="26"/>
      <c r="L64" s="42"/>
    </row>
    <row r="65" spans="2:12" ht="12.75" hidden="1">
      <c r="B65" s="26">
        <v>3</v>
      </c>
      <c r="C65" s="27" t="e">
        <f>VLOOKUP(N65,'[1]LEDEN'!A:E,2,FALSE)</f>
        <v>#N/A</v>
      </c>
      <c r="D65" s="28"/>
      <c r="E65" s="28"/>
      <c r="F65" s="26"/>
      <c r="G65" s="26"/>
      <c r="H65" s="26">
        <f>G65*0.9082</f>
        <v>0</v>
      </c>
      <c r="I65" s="26"/>
      <c r="J65" s="29" t="e">
        <f t="shared" si="4"/>
        <v>#DIV/0!</v>
      </c>
      <c r="K65" s="26"/>
      <c r="L65" s="42"/>
    </row>
    <row r="66" spans="2:12" ht="12.75" hidden="1">
      <c r="B66" s="26">
        <v>4</v>
      </c>
      <c r="C66" s="27" t="e">
        <f>VLOOKUP(N66,'[1]LEDEN'!A:E,2,FALSE)</f>
        <v>#N/A</v>
      </c>
      <c r="D66" s="28"/>
      <c r="E66" s="28"/>
      <c r="F66" s="26"/>
      <c r="G66" s="26"/>
      <c r="H66" s="26">
        <f>G66*0.9082</f>
        <v>0</v>
      </c>
      <c r="I66" s="26"/>
      <c r="J66" s="29" t="e">
        <f t="shared" si="4"/>
        <v>#DIV/0!</v>
      </c>
      <c r="K66" s="26"/>
      <c r="L66" s="42"/>
    </row>
    <row r="67" spans="2:12" ht="12.75" hidden="1">
      <c r="B67" s="26">
        <v>5</v>
      </c>
      <c r="C67" s="27" t="e">
        <f>VLOOKUP(N67,'[1]LEDEN'!A:E,2,FALSE)</f>
        <v>#N/A</v>
      </c>
      <c r="D67" s="28"/>
      <c r="E67" s="28"/>
      <c r="F67" s="26"/>
      <c r="G67" s="26"/>
      <c r="H67" s="26">
        <f>G67*0.9082</f>
        <v>0</v>
      </c>
      <c r="I67" s="26"/>
      <c r="J67" s="29" t="e">
        <f t="shared" si="4"/>
        <v>#DIV/0!</v>
      </c>
      <c r="K67" s="26"/>
      <c r="L67" s="42"/>
    </row>
    <row r="68" spans="1:12" ht="12.75" hidden="1">
      <c r="A68" s="31"/>
      <c r="B68" s="32"/>
      <c r="C68" s="31"/>
      <c r="D68" s="31"/>
      <c r="E68" s="31" t="s">
        <v>18</v>
      </c>
      <c r="F68" s="34">
        <f>SUM(F63:F67)</f>
        <v>0</v>
      </c>
      <c r="G68" s="34">
        <f>SUM(G63:G67)</f>
        <v>0</v>
      </c>
      <c r="H68" s="34">
        <f>SUM(H63:H67)</f>
        <v>0</v>
      </c>
      <c r="I68" s="34">
        <f>SUM(I63:I67)</f>
        <v>0</v>
      </c>
      <c r="J68" s="35" t="e">
        <f t="shared" si="4"/>
        <v>#DIV/0!</v>
      </c>
      <c r="K68" s="34">
        <f>MAX(K63:K67)</f>
        <v>0</v>
      </c>
      <c r="L68" s="36"/>
    </row>
    <row r="69" spans="1:12" ht="6.75" customHeight="1" hidden="1" thickBot="1">
      <c r="A69" s="38"/>
      <c r="B69" s="39"/>
      <c r="C69" s="38"/>
      <c r="D69" s="38"/>
      <c r="E69" s="38"/>
      <c r="F69" s="39"/>
      <c r="G69" s="39"/>
      <c r="H69" s="39"/>
      <c r="I69" s="39"/>
      <c r="J69" s="39"/>
      <c r="K69" s="39"/>
      <c r="L69" s="38"/>
    </row>
    <row r="70" ht="12.75" hidden="1"/>
    <row r="71" spans="3:13" ht="15.75">
      <c r="C71" s="43">
        <f ca="1">TODAY()</f>
        <v>41395</v>
      </c>
      <c r="D71" s="44"/>
      <c r="I71" s="40" t="s">
        <v>21</v>
      </c>
      <c r="J71" s="45" t="s">
        <v>22</v>
      </c>
      <c r="K71" s="45"/>
      <c r="L71" s="45"/>
      <c r="M71" s="45"/>
    </row>
    <row r="72" ht="12.75">
      <c r="J72" s="41" t="s">
        <v>23</v>
      </c>
    </row>
  </sheetData>
  <sheetProtection/>
  <mergeCells count="11">
    <mergeCell ref="L21:L24"/>
    <mergeCell ref="L32:L34"/>
    <mergeCell ref="C3:D3"/>
    <mergeCell ref="F3:I3"/>
    <mergeCell ref="K3:M3"/>
    <mergeCell ref="L10:L13"/>
    <mergeCell ref="L42:L45"/>
    <mergeCell ref="L53:L56"/>
    <mergeCell ref="L64:L67"/>
    <mergeCell ref="C71:D71"/>
    <mergeCell ref="J71:M7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2013-05-01T08:43:04Z</dcterms:created>
  <dcterms:modified xsi:type="dcterms:W3CDTF">2013-05-01T18:33:17Z</dcterms:modified>
  <cp:category/>
  <cp:version/>
  <cp:contentType/>
  <cp:contentStatus/>
</cp:coreProperties>
</file>