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<sst xmlns="http://schemas.openxmlformats.org/spreadsheetml/2006/main" count="73" uniqueCount="25">
  <si>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</si>
  <si>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</si>
  <si>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</si>
  <si>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</si>
  <si>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VRIJSPEL</t>
  </si>
  <si>
    <t xml:space="preserve">        KLEIN</t>
  </si>
  <si>
    <t>datum:</t>
  </si>
  <si>
    <t>15-16 dec 2012</t>
  </si>
  <si>
    <t>Lokaal:</t>
  </si>
  <si>
    <t xml:space="preserve">BC 'T OSKE TORHOUT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</si>
  <si>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</si>
  <si>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</si>
  <si>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</si>
  <si>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</si>
  <si>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</si>
  <si>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</si>
  <si>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</si>
  <si>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</si>
  <si>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</si>
  <si>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</si>
  <si>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ACX Dirk</t>
  </si>
  <si>
    <t>CBC-DLS</t>
  </si>
  <si>
    <t>OG</t>
  </si>
  <si>
    <t>GSB</t>
  </si>
  <si>
    <t>VERBEKEN ALBERT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</si>
</sst>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zoomScalePageLayoutView="0" workbookViewId="0" topLeftCell="A1">
      <selection activeCell="L79" sqref="L7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MESURE Freddy</v>
      </c>
      <c r="C6" s="22"/>
      <c r="D6" s="22"/>
      <c r="E6" s="22"/>
      <c r="F6" s="22" t="s">
        <v>11</v>
      </c>
      <c r="G6" s="24" t="str">
        <f>VLOOKUP(L6,'[1]LEDEN'!A:E,3,FALSE)</f>
        <v>K.ME</v>
      </c>
      <c r="H6" s="24"/>
      <c r="I6" s="22"/>
      <c r="J6" s="22"/>
      <c r="K6" s="22"/>
      <c r="L6" s="25">
        <v>4643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AXC Dirk</v>
      </c>
      <c r="D9" s="32"/>
      <c r="E9" s="32"/>
      <c r="F9" s="30">
        <v>2</v>
      </c>
      <c r="G9" s="30"/>
      <c r="H9" s="30">
        <v>160</v>
      </c>
      <c r="I9" s="30">
        <v>26</v>
      </c>
      <c r="J9" s="33">
        <f aca="true" t="shared" si="0" ref="J9:J14">ROUNDDOWN(H9/I9,2)</f>
        <v>6.15</v>
      </c>
      <c r="K9" s="30">
        <v>42</v>
      </c>
      <c r="L9" s="34"/>
      <c r="N9">
        <v>5717</v>
      </c>
    </row>
    <row r="10" spans="2:14" ht="15" customHeight="1">
      <c r="B10" s="30">
        <v>2</v>
      </c>
      <c r="C10" s="31" t="str">
        <f>VLOOKUP(N10,'[1]LEDEN'!A:E,2,FALSE)</f>
        <v>VERPLANCKE Jean-Paul</v>
      </c>
      <c r="D10" s="32"/>
      <c r="E10" s="32"/>
      <c r="F10" s="30">
        <v>2</v>
      </c>
      <c r="G10" s="30"/>
      <c r="H10" s="30">
        <v>160</v>
      </c>
      <c r="I10" s="30">
        <v>9</v>
      </c>
      <c r="J10" s="33">
        <f t="shared" si="0"/>
        <v>17.77</v>
      </c>
      <c r="K10" s="30">
        <v>69</v>
      </c>
      <c r="L10" s="35">
        <v>1</v>
      </c>
      <c r="N10">
        <v>4841</v>
      </c>
    </row>
    <row r="11" spans="2:14" ht="15" customHeight="1">
      <c r="B11" s="30">
        <v>3</v>
      </c>
      <c r="C11" s="31" t="str">
        <f>VLOOKUP(N11,'[1]LEDEN'!A:E,2,FALSE)</f>
        <v>HAEGHEBAERT Eric</v>
      </c>
      <c r="D11" s="32"/>
      <c r="E11" s="32"/>
      <c r="F11" s="30">
        <v>2</v>
      </c>
      <c r="G11" s="30"/>
      <c r="H11" s="30">
        <v>160</v>
      </c>
      <c r="I11" s="30">
        <v>23</v>
      </c>
      <c r="J11" s="33">
        <f t="shared" si="0"/>
        <v>6.95</v>
      </c>
      <c r="K11" s="30">
        <v>28</v>
      </c>
      <c r="L11" s="35"/>
      <c r="N11">
        <v>4122</v>
      </c>
    </row>
    <row r="12" spans="2:14" ht="15" customHeight="1">
      <c r="B12" s="30">
        <v>4</v>
      </c>
      <c r="C12" s="31" t="str">
        <f>VLOOKUP(N12,'[1]LEDEN'!A:E,2,FALSE)</f>
        <v>MATTENS Roger</v>
      </c>
      <c r="D12" s="32"/>
      <c r="E12" s="32"/>
      <c r="F12" s="30">
        <v>2</v>
      </c>
      <c r="G12" s="30"/>
      <c r="H12" s="30">
        <v>160</v>
      </c>
      <c r="I12" s="30">
        <v>11</v>
      </c>
      <c r="J12" s="33">
        <f t="shared" si="0"/>
        <v>14.54</v>
      </c>
      <c r="K12" s="30">
        <v>45</v>
      </c>
      <c r="L12" s="35"/>
      <c r="N12">
        <v>4294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8</v>
      </c>
      <c r="G14" s="38">
        <f>SUM(G9:G13)</f>
        <v>0</v>
      </c>
      <c r="H14" s="38">
        <f>SUM(H9:H13)</f>
        <v>640</v>
      </c>
      <c r="I14" s="38">
        <f>SUM(I9:I13)</f>
        <v>69</v>
      </c>
      <c r="J14" s="39">
        <f t="shared" si="0"/>
        <v>9.27</v>
      </c>
      <c r="K14" s="38">
        <f>MAX(K9:K13)</f>
        <v>69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10</v>
      </c>
      <c r="B17" s="23" t="str">
        <f>VLOOKUP(L17,'[1]LEDEN'!A:E,2,FALSE)</f>
        <v>HAEGHEBAERT Eric</v>
      </c>
      <c r="C17" s="22"/>
      <c r="D17" s="22"/>
      <c r="E17" s="22"/>
      <c r="F17" s="22" t="s">
        <v>11</v>
      </c>
      <c r="G17" s="24" t="str">
        <f>VLOOKUP(L17,'[1]LEDEN'!A:E,3,FALSE)</f>
        <v>OS</v>
      </c>
      <c r="H17" s="24"/>
      <c r="I17" s="22"/>
      <c r="J17" s="22"/>
      <c r="K17" s="22"/>
      <c r="L17" s="25">
        <v>4122</v>
      </c>
    </row>
    <row r="18" ht="6" customHeight="1"/>
    <row r="19" spans="6:12" ht="12.75">
      <c r="F19" s="26" t="s">
        <v>12</v>
      </c>
      <c r="G19" s="27" t="s">
        <v>13</v>
      </c>
      <c r="H19" s="27">
        <v>2.3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/>
      <c r="C20" s="31" t="str">
        <f>VLOOKUP(N20,'[1]LEDEN'!A:E,2,FALSE)</f>
        <v>MATTENS Roger</v>
      </c>
      <c r="D20" s="32"/>
      <c r="E20" s="32"/>
      <c r="F20" s="30">
        <v>2</v>
      </c>
      <c r="G20" s="30"/>
      <c r="H20" s="30">
        <v>160</v>
      </c>
      <c r="I20" s="30">
        <v>18</v>
      </c>
      <c r="J20" s="33">
        <f aca="true" t="shared" si="1" ref="J20:J25">ROUNDDOWN(H20/I20,2)</f>
        <v>8.88</v>
      </c>
      <c r="K20" s="30">
        <v>44</v>
      </c>
      <c r="L20" s="34"/>
      <c r="N20">
        <v>4294</v>
      </c>
    </row>
    <row r="21" spans="2:14" ht="12.75">
      <c r="B21" s="30"/>
      <c r="C21" s="31" t="str">
        <f>VLOOKUP(N21,'[1]LEDEN'!A:E,2,FALSE)</f>
        <v>MESURE Freddy</v>
      </c>
      <c r="D21" s="32"/>
      <c r="E21" s="32"/>
      <c r="F21" s="30">
        <v>0</v>
      </c>
      <c r="G21" s="30"/>
      <c r="H21" s="30">
        <v>76</v>
      </c>
      <c r="I21" s="30">
        <v>9</v>
      </c>
      <c r="J21" s="33">
        <f t="shared" si="1"/>
        <v>8.44</v>
      </c>
      <c r="K21" s="30">
        <v>23</v>
      </c>
      <c r="L21" s="35">
        <v>2</v>
      </c>
      <c r="N21">
        <v>4643</v>
      </c>
    </row>
    <row r="22" spans="2:14" ht="12.75">
      <c r="B22" s="30"/>
      <c r="C22" s="31" t="str">
        <f>VLOOKUP(N22,'[1]LEDEN'!A:E,2,FALSE)</f>
        <v>VERPLANCKE Jean-Paul</v>
      </c>
      <c r="D22" s="32"/>
      <c r="E22" s="32"/>
      <c r="F22" s="30">
        <v>2</v>
      </c>
      <c r="G22" s="30"/>
      <c r="H22" s="30">
        <v>160</v>
      </c>
      <c r="I22" s="30">
        <v>10</v>
      </c>
      <c r="J22" s="33">
        <f t="shared" si="1"/>
        <v>16</v>
      </c>
      <c r="K22" s="30">
        <v>39</v>
      </c>
      <c r="L22" s="35"/>
      <c r="N22">
        <v>4841</v>
      </c>
    </row>
    <row r="23" spans="2:14" ht="12.75">
      <c r="B23" s="30"/>
      <c r="C23" s="31" t="str">
        <f>VLOOKUP(N23,'[1]LEDEN'!A:E,2,FALSE)</f>
        <v>AXC Dirk</v>
      </c>
      <c r="D23" s="32"/>
      <c r="E23" s="32"/>
      <c r="F23" s="30">
        <v>0</v>
      </c>
      <c r="G23" s="30"/>
      <c r="H23" s="30">
        <v>138</v>
      </c>
      <c r="I23" s="30">
        <v>23</v>
      </c>
      <c r="J23" s="33">
        <f t="shared" si="1"/>
        <v>6</v>
      </c>
      <c r="K23" s="30">
        <v>32</v>
      </c>
      <c r="L23" s="35"/>
      <c r="N23">
        <v>5717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18</v>
      </c>
      <c r="D25" s="36"/>
      <c r="E25" s="36" t="s">
        <v>19</v>
      </c>
      <c r="F25" s="46">
        <f>SUM(F20:F24)</f>
        <v>4</v>
      </c>
      <c r="G25" s="46">
        <f>SUM(G20:G24)</f>
        <v>0</v>
      </c>
      <c r="H25" s="46">
        <f>SUM(H20:H24)</f>
        <v>534</v>
      </c>
      <c r="I25" s="46">
        <f>SUM(I20:I24)</f>
        <v>60</v>
      </c>
      <c r="J25" s="47">
        <f t="shared" si="1"/>
        <v>8.9</v>
      </c>
      <c r="K25" s="46">
        <f>MAX(K20:K24)</f>
        <v>44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10</v>
      </c>
      <c r="B28" s="23" t="str">
        <f>VLOOKUP(L28,'[1]LEDEN'!A:E,2,FALSE)</f>
        <v>VERPLANCKE Jean-Paul</v>
      </c>
      <c r="C28" s="22"/>
      <c r="D28" s="22"/>
      <c r="E28" s="22"/>
      <c r="F28" s="22" t="s">
        <v>11</v>
      </c>
      <c r="G28" s="24" t="str">
        <f>VLOOKUP(L28,'[1]LEDEN'!A:E,3,FALSE)</f>
        <v>K.SNBA</v>
      </c>
      <c r="H28" s="24"/>
      <c r="I28" s="22"/>
      <c r="J28" s="22"/>
      <c r="K28" s="22"/>
      <c r="L28" s="25">
        <v>4841</v>
      </c>
    </row>
    <row r="29" ht="7.5" customHeight="1"/>
    <row r="30" spans="6:12" ht="12.75">
      <c r="F30" s="26" t="s">
        <v>12</v>
      </c>
      <c r="G30" s="27" t="s">
        <v>13</v>
      </c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MATTENS Roger</v>
      </c>
      <c r="D31" s="32"/>
      <c r="E31" s="32"/>
      <c r="F31" s="30">
        <v>2</v>
      </c>
      <c r="G31" s="30"/>
      <c r="H31" s="30">
        <v>160</v>
      </c>
      <c r="I31" s="30">
        <v>16</v>
      </c>
      <c r="J31" s="33">
        <f aca="true" t="shared" si="2" ref="J31:J36">ROUNDDOWN(H31/I31,2)</f>
        <v>10</v>
      </c>
      <c r="K31" s="30">
        <v>36</v>
      </c>
      <c r="L31" s="34"/>
      <c r="N31">
        <v>4294</v>
      </c>
    </row>
    <row r="32" spans="2:14" ht="12.75">
      <c r="B32" s="30">
        <v>2</v>
      </c>
      <c r="C32" s="31" t="str">
        <f>VLOOKUP(N32,'[1]LEDEN'!A:E,2,FALSE)</f>
        <v>AXC Dirk</v>
      </c>
      <c r="D32" s="32"/>
      <c r="E32" s="32"/>
      <c r="F32" s="30">
        <v>2</v>
      </c>
      <c r="G32" s="30"/>
      <c r="H32" s="30">
        <v>160</v>
      </c>
      <c r="I32" s="30">
        <v>21</v>
      </c>
      <c r="J32" s="33">
        <f>ROUNDDOWN(H32/I32,2)</f>
        <v>7.61</v>
      </c>
      <c r="K32" s="30">
        <v>29</v>
      </c>
      <c r="L32" s="35">
        <v>3</v>
      </c>
      <c r="N32">
        <v>5717</v>
      </c>
    </row>
    <row r="33" spans="2:14" ht="12.75">
      <c r="B33" s="30">
        <v>3</v>
      </c>
      <c r="C33" s="31" t="str">
        <f>VLOOKUP(N33,'[1]LEDEN'!A:E,2,FALSE)</f>
        <v>HAEGHEBAERT Eric</v>
      </c>
      <c r="D33" s="32"/>
      <c r="E33" s="32"/>
      <c r="F33" s="30">
        <v>0</v>
      </c>
      <c r="G33" s="30"/>
      <c r="H33" s="30">
        <v>49</v>
      </c>
      <c r="I33" s="30">
        <v>10</v>
      </c>
      <c r="J33" s="33">
        <f>ROUNDDOWN(H33/I33,2)</f>
        <v>4.9</v>
      </c>
      <c r="K33" s="30">
        <v>10</v>
      </c>
      <c r="L33" s="35"/>
      <c r="N33">
        <v>4122</v>
      </c>
    </row>
    <row r="34" spans="2:14" ht="12.75">
      <c r="B34" s="30">
        <v>4</v>
      </c>
      <c r="C34" s="31" t="str">
        <f>VLOOKUP(N34,'[1]LEDEN'!A:E,2,FALSE)</f>
        <v>MESURE Freddy</v>
      </c>
      <c r="D34" s="32"/>
      <c r="E34" s="32"/>
      <c r="F34" s="30">
        <v>0</v>
      </c>
      <c r="G34" s="30"/>
      <c r="H34" s="30">
        <v>71</v>
      </c>
      <c r="I34" s="30">
        <v>11</v>
      </c>
      <c r="J34" s="33">
        <f t="shared" si="2"/>
        <v>6.45</v>
      </c>
      <c r="K34" s="30">
        <v>30</v>
      </c>
      <c r="L34" s="35"/>
      <c r="N34">
        <v>4643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18</v>
      </c>
      <c r="D36" s="36"/>
      <c r="E36" s="36" t="s">
        <v>19</v>
      </c>
      <c r="F36" s="46">
        <f>SUM(F31:F35)</f>
        <v>4</v>
      </c>
      <c r="G36" s="46">
        <f>SUM(G31:G35)</f>
        <v>0</v>
      </c>
      <c r="H36" s="46">
        <f>SUM(H31:H35)</f>
        <v>440</v>
      </c>
      <c r="I36" s="46">
        <f>SUM(I31:I35)</f>
        <v>58</v>
      </c>
      <c r="J36" s="47">
        <f t="shared" si="2"/>
        <v>7.58</v>
      </c>
      <c r="K36" s="46">
        <f>MAX(K31:K35)</f>
        <v>36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10</v>
      </c>
      <c r="B39" s="23" t="str">
        <f>VLOOKUP(L39,'[1]LEDEN'!A:E,2,FALSE)</f>
        <v>MATTENS Roger</v>
      </c>
      <c r="C39" s="22"/>
      <c r="D39" s="22"/>
      <c r="E39" s="22"/>
      <c r="F39" s="22" t="s">
        <v>11</v>
      </c>
      <c r="G39" s="24" t="str">
        <f>VLOOKUP(L39,'[1]LEDEN'!A:E,3,FALSE)</f>
        <v>SMA</v>
      </c>
      <c r="H39" s="24"/>
      <c r="I39" s="22"/>
      <c r="J39" s="22"/>
      <c r="K39" s="22"/>
      <c r="L39" s="25">
        <v>4294</v>
      </c>
    </row>
    <row r="41" spans="6:12" ht="12.75">
      <c r="F41" s="26" t="s">
        <v>12</v>
      </c>
      <c r="G41" s="27" t="s">
        <v>13</v>
      </c>
      <c r="H41" s="27">
        <v>2.3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tr">
        <f>VLOOKUP(N42,'[1]LEDEN'!A:E,2,FALSE)</f>
        <v>HAEGHEBAERT Eric</v>
      </c>
      <c r="D42" s="32"/>
      <c r="E42" s="32"/>
      <c r="F42" s="30">
        <v>0</v>
      </c>
      <c r="G42" s="30"/>
      <c r="H42" s="30">
        <v>64</v>
      </c>
      <c r="I42" s="30">
        <v>18</v>
      </c>
      <c r="J42" s="33">
        <f>ROUNDDOWN(H42/I42,2)</f>
        <v>3.55</v>
      </c>
      <c r="K42" s="30">
        <v>20</v>
      </c>
      <c r="L42" s="34"/>
      <c r="N42">
        <v>4122</v>
      </c>
    </row>
    <row r="43" spans="2:14" ht="12.75">
      <c r="B43" s="30">
        <v>2</v>
      </c>
      <c r="C43" s="31" t="str">
        <f>VLOOKUP(N43,'[1]LEDEN'!A:E,2,FALSE)</f>
        <v>VERPLANCKE Jean-Paul</v>
      </c>
      <c r="D43" s="32"/>
      <c r="E43" s="32"/>
      <c r="F43" s="30">
        <v>0</v>
      </c>
      <c r="G43" s="30"/>
      <c r="H43" s="30">
        <v>144</v>
      </c>
      <c r="I43" s="30">
        <v>16</v>
      </c>
      <c r="J43" s="33">
        <f>ROUNDDOWN(H43/I43,2)</f>
        <v>9</v>
      </c>
      <c r="K43" s="30">
        <v>33</v>
      </c>
      <c r="L43" s="35">
        <v>4</v>
      </c>
      <c r="N43">
        <v>4841</v>
      </c>
    </row>
    <row r="44" spans="2:14" ht="12.75">
      <c r="B44" s="30">
        <v>3</v>
      </c>
      <c r="C44" s="31" t="str">
        <f>VLOOKUP(N44,'[1]LEDEN'!A:E,2,FALSE)</f>
        <v>MESURE Freddy</v>
      </c>
      <c r="D44" s="32"/>
      <c r="E44" s="32"/>
      <c r="F44" s="30">
        <v>0</v>
      </c>
      <c r="G44" s="30"/>
      <c r="H44" s="30">
        <v>138</v>
      </c>
      <c r="I44" s="30">
        <v>23</v>
      </c>
      <c r="J44" s="33">
        <f>ROUNDDOWN(H44/I44,2)</f>
        <v>6</v>
      </c>
      <c r="K44" s="30">
        <v>22</v>
      </c>
      <c r="L44" s="35"/>
      <c r="N44">
        <v>4643</v>
      </c>
    </row>
    <row r="45" spans="2:14" ht="12.75">
      <c r="B45" s="30">
        <v>4</v>
      </c>
      <c r="C45" s="31" t="str">
        <f>VLOOKUP(N45,'[1]LEDEN'!A:E,2,FALSE)</f>
        <v>AXC Dirk</v>
      </c>
      <c r="D45" s="32"/>
      <c r="E45" s="32"/>
      <c r="F45" s="30">
        <v>2</v>
      </c>
      <c r="G45" s="30"/>
      <c r="H45" s="30">
        <v>160</v>
      </c>
      <c r="I45" s="30">
        <v>20</v>
      </c>
      <c r="J45" s="33">
        <f>ROUNDDOWN(H45/I45,2)</f>
        <v>8</v>
      </c>
      <c r="K45" s="30">
        <v>50</v>
      </c>
      <c r="L45" s="35"/>
      <c r="N45">
        <v>5717</v>
      </c>
    </row>
    <row r="46" spans="1:12" ht="12.75">
      <c r="A46" s="36"/>
      <c r="B46" s="37"/>
      <c r="C46" s="36" t="s">
        <v>18</v>
      </c>
      <c r="D46" s="36"/>
      <c r="E46" s="36" t="s">
        <v>19</v>
      </c>
      <c r="F46" s="38">
        <f>SUM(F42:F45)</f>
        <v>2</v>
      </c>
      <c r="G46" s="38">
        <f>SUM(G42:G45)</f>
        <v>0</v>
      </c>
      <c r="H46" s="38">
        <f>SUM(H42:H45)</f>
        <v>506</v>
      </c>
      <c r="I46" s="38">
        <f>SUM(I42:I45)</f>
        <v>77</v>
      </c>
      <c r="J46" s="39">
        <f>ROUNDDOWN(H46/I46,2)</f>
        <v>6.57</v>
      </c>
      <c r="K46" s="38">
        <f>MAX(K42:K45)</f>
        <v>50</v>
      </c>
      <c r="L46" s="40"/>
    </row>
    <row r="47" spans="1:12" ht="4.5" customHeight="1" thickBot="1">
      <c r="A47" s="42"/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ht="6" customHeight="1"/>
    <row r="49" spans="1:12" ht="12.75">
      <c r="A49" s="22" t="s">
        <v>10</v>
      </c>
      <c r="B49" s="23" t="s">
        <v>20</v>
      </c>
      <c r="C49" s="22"/>
      <c r="D49" s="22"/>
      <c r="E49" s="22"/>
      <c r="F49" s="22" t="s">
        <v>11</v>
      </c>
      <c r="G49" s="24" t="s">
        <v>21</v>
      </c>
      <c r="H49" s="24"/>
      <c r="I49" s="22"/>
      <c r="J49" s="22"/>
      <c r="K49" s="22"/>
      <c r="L49" s="25">
        <v>5117</v>
      </c>
    </row>
    <row r="50" ht="6.75" customHeight="1"/>
    <row r="51" spans="6:12" ht="12.75">
      <c r="F51" s="26" t="s">
        <v>12</v>
      </c>
      <c r="G51" s="27" t="s">
        <v>13</v>
      </c>
      <c r="H51" s="27">
        <v>2.3</v>
      </c>
      <c r="I51" s="28" t="s">
        <v>14</v>
      </c>
      <c r="J51" s="29" t="s">
        <v>15</v>
      </c>
      <c r="K51" s="27" t="s">
        <v>16</v>
      </c>
      <c r="L51" s="27" t="s">
        <v>17</v>
      </c>
    </row>
    <row r="52" spans="2:14" ht="12.75">
      <c r="B52" s="30">
        <v>1</v>
      </c>
      <c r="C52" s="31" t="str">
        <f>VLOOKUP(N52,'[1]LEDEN'!A:E,2,FALSE)</f>
        <v>MESURE Freddy</v>
      </c>
      <c r="D52" s="32"/>
      <c r="E52" s="32"/>
      <c r="F52" s="30">
        <v>0</v>
      </c>
      <c r="G52" s="30"/>
      <c r="H52" s="30">
        <v>142</v>
      </c>
      <c r="I52" s="30">
        <v>26</v>
      </c>
      <c r="J52" s="33">
        <f aca="true" t="shared" si="3" ref="J52:J57">ROUNDDOWN(H52/I52,2)</f>
        <v>5.46</v>
      </c>
      <c r="K52" s="30">
        <v>29</v>
      </c>
      <c r="L52" s="34"/>
      <c r="N52">
        <v>4643</v>
      </c>
    </row>
    <row r="53" spans="2:14" ht="12.75">
      <c r="B53" s="30">
        <v>2</v>
      </c>
      <c r="C53" s="31" t="str">
        <f>VLOOKUP(N53,'[1]LEDEN'!A:E,2,FALSE)</f>
        <v>VERPLANCKE Jean-Paul</v>
      </c>
      <c r="D53" s="32"/>
      <c r="E53" s="32"/>
      <c r="F53" s="30">
        <v>0</v>
      </c>
      <c r="G53" s="30"/>
      <c r="H53" s="30">
        <v>159</v>
      </c>
      <c r="I53" s="30">
        <v>21</v>
      </c>
      <c r="J53" s="33">
        <f t="shared" si="3"/>
        <v>7.57</v>
      </c>
      <c r="K53" s="30">
        <v>37</v>
      </c>
      <c r="L53" s="35">
        <v>5</v>
      </c>
      <c r="N53">
        <v>4841</v>
      </c>
    </row>
    <row r="54" spans="2:14" ht="12.75">
      <c r="B54" s="30">
        <v>3</v>
      </c>
      <c r="C54" s="31" t="str">
        <f>VLOOKUP(N54,'[1]LEDEN'!A:E,2,FALSE)</f>
        <v>HAEGHEBAERT Eric</v>
      </c>
      <c r="D54" s="32"/>
      <c r="E54" s="32"/>
      <c r="F54" s="30">
        <v>2</v>
      </c>
      <c r="G54" s="30"/>
      <c r="H54" s="30">
        <v>160</v>
      </c>
      <c r="I54" s="30">
        <v>23</v>
      </c>
      <c r="J54" s="33">
        <f t="shared" si="3"/>
        <v>6.95</v>
      </c>
      <c r="K54" s="30">
        <v>45</v>
      </c>
      <c r="L54" s="35"/>
      <c r="N54">
        <v>4122</v>
      </c>
    </row>
    <row r="55" spans="2:14" ht="12.75">
      <c r="B55" s="30">
        <v>4</v>
      </c>
      <c r="C55" s="31" t="str">
        <f>VLOOKUP(N55,'[1]LEDEN'!A:E,2,FALSE)</f>
        <v>MATTENS Roger</v>
      </c>
      <c r="D55" s="32"/>
      <c r="E55" s="32"/>
      <c r="F55" s="30">
        <v>0</v>
      </c>
      <c r="G55" s="30"/>
      <c r="H55" s="30">
        <v>98</v>
      </c>
      <c r="I55" s="30">
        <v>20</v>
      </c>
      <c r="J55" s="33">
        <f t="shared" si="3"/>
        <v>4.9</v>
      </c>
      <c r="K55" s="30">
        <v>20</v>
      </c>
      <c r="L55" s="35"/>
      <c r="N55">
        <v>4294</v>
      </c>
    </row>
    <row r="56" spans="2:12" ht="12.75" hidden="1">
      <c r="B56" s="30">
        <v>5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3"/>
        <v>#DIV/0!</v>
      </c>
      <c r="K56" s="44"/>
      <c r="L56" s="35"/>
    </row>
    <row r="57" spans="1:12" ht="12.75">
      <c r="A57" s="36"/>
      <c r="B57" s="37"/>
      <c r="C57" s="36" t="s">
        <v>22</v>
      </c>
      <c r="D57" s="36"/>
      <c r="E57" s="36" t="s">
        <v>19</v>
      </c>
      <c r="F57" s="46">
        <f>SUM(F52:F56)</f>
        <v>2</v>
      </c>
      <c r="G57" s="46">
        <f>SUM(G52:G56)</f>
        <v>0</v>
      </c>
      <c r="H57" s="46">
        <f>SUM(H52:H56)</f>
        <v>559</v>
      </c>
      <c r="I57" s="46">
        <f>SUM(I52:I56)</f>
        <v>90</v>
      </c>
      <c r="J57" s="47">
        <f t="shared" si="3"/>
        <v>6.21</v>
      </c>
      <c r="K57" s="46">
        <f>MAX(K52:K56)</f>
        <v>45</v>
      </c>
      <c r="L57" s="40"/>
    </row>
    <row r="58" spans="1:12" ht="8.25" customHeight="1" thickBot="1">
      <c r="A58" s="42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ht="6" customHeight="1"/>
    <row r="60" spans="1:12" ht="12.75" hidden="1">
      <c r="A60" s="22" t="s">
        <v>10</v>
      </c>
      <c r="B60" s="23" t="e">
        <f>VLOOKUP(L60,'[1]LEDEN'!A:E,2,FALSE)</f>
        <v>#N/A</v>
      </c>
      <c r="C60" s="22"/>
      <c r="D60" s="22"/>
      <c r="E60" s="22"/>
      <c r="F60" s="22" t="s">
        <v>11</v>
      </c>
      <c r="G60" s="24" t="e">
        <f>VLOOKUP(L60,'[1]LEDEN'!A:E,3,FALSE)</f>
        <v>#N/A</v>
      </c>
      <c r="H60" s="24"/>
      <c r="I60" s="22"/>
      <c r="J60" s="22"/>
      <c r="K60" s="22"/>
      <c r="L60" s="25"/>
    </row>
    <row r="61" ht="12.75" hidden="1"/>
    <row r="62" spans="6:12" ht="12.75" hidden="1">
      <c r="F62" s="26" t="s">
        <v>12</v>
      </c>
      <c r="G62" s="27" t="s">
        <v>13</v>
      </c>
      <c r="H62" s="27">
        <v>2.3</v>
      </c>
      <c r="I62" s="28" t="s">
        <v>14</v>
      </c>
      <c r="J62" s="29" t="s">
        <v>15</v>
      </c>
      <c r="K62" s="27" t="s">
        <v>16</v>
      </c>
      <c r="L62" s="27" t="s">
        <v>17</v>
      </c>
    </row>
    <row r="63" spans="2:12" ht="12.75" hidden="1">
      <c r="B63" s="30">
        <v>1</v>
      </c>
      <c r="C63" s="31" t="e">
        <f>VLOOKUP(N63,'[1]LEDEN'!A:E,2,FALSE)</f>
        <v>#N/A</v>
      </c>
      <c r="D63" s="32"/>
      <c r="E63" s="32"/>
      <c r="F63" s="44"/>
      <c r="G63" s="44"/>
      <c r="H63" s="44">
        <f>G63/8*7</f>
        <v>0</v>
      </c>
      <c r="I63" s="44"/>
      <c r="J63" s="45" t="e">
        <f aca="true" t="shared" si="4" ref="J63:J68">ROUNDDOWN(H63/I63,2)</f>
        <v>#DIV/0!</v>
      </c>
      <c r="K63" s="44"/>
      <c r="L63" s="34"/>
    </row>
    <row r="64" spans="2:12" ht="12.75" hidden="1">
      <c r="B64" s="30">
        <v>2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t="shared" si="4"/>
        <v>#DIV/0!</v>
      </c>
      <c r="K64" s="44"/>
      <c r="L64" s="35"/>
    </row>
    <row r="65" spans="2:12" ht="12.75" hidden="1">
      <c r="B65" s="30">
        <v>3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4"/>
        <v>#DIV/0!</v>
      </c>
      <c r="K65" s="44"/>
      <c r="L65" s="35"/>
    </row>
    <row r="66" spans="2:12" ht="12.75" hidden="1">
      <c r="B66" s="30">
        <v>4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4"/>
        <v>#DIV/0!</v>
      </c>
      <c r="K66" s="44"/>
      <c r="L66" s="35"/>
    </row>
    <row r="67" spans="2:12" ht="12.75" hidden="1">
      <c r="B67" s="30">
        <v>5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4"/>
        <v>#DIV/0!</v>
      </c>
      <c r="K67" s="44"/>
      <c r="L67" s="35"/>
    </row>
    <row r="68" spans="1:12" ht="12.75" hidden="1">
      <c r="A68" s="36"/>
      <c r="B68" s="37"/>
      <c r="C68" s="36"/>
      <c r="D68" s="36"/>
      <c r="E68" s="36" t="s">
        <v>19</v>
      </c>
      <c r="F68" s="46">
        <f>SUM(F63:F67)</f>
        <v>0</v>
      </c>
      <c r="G68" s="46">
        <f>SUM(G63:G67)</f>
        <v>0</v>
      </c>
      <c r="H68" s="46">
        <f>SUM(H63:H67)</f>
        <v>0</v>
      </c>
      <c r="I68" s="46">
        <f>SUM(I63:I67)</f>
        <v>0</v>
      </c>
      <c r="J68" s="47" t="e">
        <f t="shared" si="4"/>
        <v>#DIV/0!</v>
      </c>
      <c r="K68" s="46">
        <f>MAX(K63:K67)</f>
        <v>0</v>
      </c>
      <c r="L68" s="40"/>
    </row>
    <row r="69" spans="1:12" ht="6.75" customHeight="1" hidden="1" thickBot="1">
      <c r="A69" s="42"/>
      <c r="B69" s="43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ht="12.75" hidden="1"/>
    <row r="71" spans="3:13" ht="15.75">
      <c r="C71" s="48">
        <f ca="1">TODAY()</f>
        <v>41260</v>
      </c>
      <c r="D71" s="49"/>
      <c r="I71" s="50" t="s">
        <v>23</v>
      </c>
      <c r="J71" s="51" t="s">
        <v>24</v>
      </c>
      <c r="K71" s="51"/>
      <c r="L71" s="51"/>
      <c r="M71" s="51"/>
    </row>
  </sheetData>
  <sheetProtection/>
  <mergeCells count="11">
    <mergeCell ref="L43:L45"/>
    <mergeCell ref="L53:L56"/>
    <mergeCell ref="L64:L67"/>
    <mergeCell ref="C71:D71"/>
    <mergeCell ref="J71:M71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2012-12-17T06:26:45Z</dcterms:created>
  <dcterms:modified xsi:type="dcterms:W3CDTF">2012-12-17T06:27:26Z</dcterms:modified>
  <cp:category/>
  <cp:version/>
  <cp:contentType/>
  <cp:contentStatus/>
</cp:coreProperties>
</file>