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w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C62" i="1" l="1"/>
  <c r="K58" i="1"/>
  <c r="I58" i="1"/>
  <c r="G58" i="1"/>
  <c r="F58" i="1"/>
  <c r="H57" i="1"/>
  <c r="J57" i="1" s="1"/>
  <c r="C57" i="1"/>
  <c r="J56" i="1"/>
  <c r="H56" i="1"/>
  <c r="C56" i="1"/>
  <c r="J55" i="1"/>
  <c r="H55" i="1"/>
  <c r="C55" i="1"/>
  <c r="J54" i="1"/>
  <c r="H54" i="1"/>
  <c r="C54" i="1"/>
  <c r="H53" i="1"/>
  <c r="H58" i="1" s="1"/>
  <c r="J58" i="1" s="1"/>
  <c r="C53" i="1"/>
  <c r="G50" i="1"/>
  <c r="B50" i="1"/>
  <c r="K47" i="1"/>
  <c r="I47" i="1"/>
  <c r="G47" i="1"/>
  <c r="F47" i="1"/>
  <c r="J46" i="1"/>
  <c r="H46" i="1"/>
  <c r="C46" i="1"/>
  <c r="H45" i="1"/>
  <c r="J45" i="1" s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J35" i="1" s="1"/>
  <c r="C35" i="1"/>
  <c r="J34" i="1"/>
  <c r="H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H13" i="1"/>
  <c r="J13" i="1" s="1"/>
  <c r="C13" i="1"/>
  <c r="J12" i="1"/>
  <c r="H12" i="1"/>
  <c r="C12" i="1"/>
  <c r="J11" i="1"/>
  <c r="C11" i="1"/>
  <c r="J10" i="1"/>
  <c r="C10" i="1"/>
  <c r="J9" i="1"/>
  <c r="C9" i="1"/>
  <c r="G6" i="1"/>
  <c r="B6" i="1"/>
  <c r="H25" i="1" l="1"/>
  <c r="J25" i="1" s="1"/>
  <c r="H36" i="1"/>
  <c r="J36" i="1" s="1"/>
  <c r="H47" i="1"/>
  <c r="J47" i="1" s="1"/>
  <c r="J53" i="1"/>
  <c r="H14" i="1"/>
  <c r="J14" i="1" s="1"/>
</calcChain>
</file>

<file path=xl/sharedStrings.xml><?xml version="1.0" encoding="utf-8"?>
<sst xmlns="http://schemas.openxmlformats.org/spreadsheetml/2006/main" count="70" uniqueCount="29">
  <si>
    <t>K.B.B.B.</t>
  </si>
  <si>
    <t xml:space="preserve">                         GEWEST   BEIDE VLAANDEREN</t>
  </si>
  <si>
    <t>F.R.B.B.</t>
  </si>
  <si>
    <t>Kompetitie:</t>
  </si>
  <si>
    <t>Gewestfinale 5° KLASSE DRIEBANDEN</t>
  </si>
  <si>
    <t>MATCH</t>
  </si>
  <si>
    <t>datum:</t>
  </si>
  <si>
    <t>Lokaal:</t>
  </si>
  <si>
    <t>BC 'T SLEEPBOOTJE ( KGV)</t>
  </si>
  <si>
    <t xml:space="preserve">Speler: </t>
  </si>
  <si>
    <t>Club:</t>
  </si>
  <si>
    <t>CBC DLS Roeselare (DLS)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</si>
  <si>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</si>
  <si>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</si>
  <si>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</si>
  <si>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</si>
  <si>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</si>
  <si>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</si>
  <si>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</si>
  <si>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</si>
  <si>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BC Kon. De Gildevrienden (KGV)</t>
  </si>
  <si>
    <t>MA</t>
  </si>
  <si>
    <t>BC Biljartvrienden Gent (BVG)</t>
  </si>
  <si>
    <t>OG</t>
  </si>
  <si>
    <t>GS B</t>
  </si>
  <si>
    <t>Albert Verbeken</t>
  </si>
  <si>
    <t>BEIDE VLAANDEREN</t>
  </si>
  <si>
    <t>VANDENHENDE John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</si>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</sst>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7" xfId="0" applyFont="1" applyBorder="1"/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itslag%20gewestfinales%20driebanden%20MB%202013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distrfexc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7" zoomScaleNormal="100" workbookViewId="0">
      <selection activeCell="L65" sqref="L65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41741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>
      <c r="H5" s="22"/>
    </row>
    <row r="6" spans="1:14" x14ac:dyDescent="0.2">
      <c r="A6" s="23" t="s">
        <v>9</v>
      </c>
      <c r="B6" s="24" t="str">
        <f>VLOOKUP(L6,[1]LEDEN!A$1:E$65536,2,FALSE)</f>
        <v>DEVRIENDT Bart</v>
      </c>
      <c r="C6" s="23"/>
      <c r="D6" s="23"/>
      <c r="E6" s="23"/>
      <c r="F6" s="23" t="s">
        <v>10</v>
      </c>
      <c r="G6" s="25" t="str">
        <f>VLOOKUP(L6,[1]LEDEN!A$1:E$65536,3,FALSE)</f>
        <v>DLS</v>
      </c>
      <c r="H6" s="26" t="s">
        <v>11</v>
      </c>
      <c r="I6" s="23"/>
      <c r="J6" s="23"/>
      <c r="K6" s="23"/>
      <c r="L6" s="27">
        <v>8047</v>
      </c>
    </row>
    <row r="7" spans="1:14" ht="6" customHeight="1" x14ac:dyDescent="0.2"/>
    <row r="8" spans="1:14" x14ac:dyDescent="0.2">
      <c r="F8" s="28" t="s">
        <v>12</v>
      </c>
      <c r="G8" s="29" t="s">
        <v>13</v>
      </c>
      <c r="H8" s="29" t="s">
        <v>13</v>
      </c>
      <c r="I8" s="30" t="s">
        <v>14</v>
      </c>
      <c r="J8" s="31" t="s">
        <v>15</v>
      </c>
      <c r="K8" s="29" t="s">
        <v>16</v>
      </c>
      <c r="L8" s="29" t="s">
        <v>17</v>
      </c>
    </row>
    <row r="9" spans="1:14" ht="15" customHeight="1" x14ac:dyDescent="0.2">
      <c r="B9" s="32">
        <v>1</v>
      </c>
      <c r="C9" s="33" t="str">
        <f>VLOOKUP(N9,[1]LEDEN!A$1:E$65536,2,FALSE)</f>
        <v>METTEPENNINGEN Julien</v>
      </c>
      <c r="D9" s="34"/>
      <c r="E9" s="34"/>
      <c r="F9" s="32">
        <v>2</v>
      </c>
      <c r="G9" s="32"/>
      <c r="H9" s="32">
        <v>15</v>
      </c>
      <c r="I9" s="32">
        <v>55</v>
      </c>
      <c r="J9" s="35">
        <f t="shared" ref="J9:J14" si="0">ROUNDDOWN(H9/I9,3)</f>
        <v>0.27200000000000002</v>
      </c>
      <c r="K9" s="32">
        <v>2</v>
      </c>
      <c r="L9" s="36">
        <v>1</v>
      </c>
      <c r="N9">
        <v>4522</v>
      </c>
    </row>
    <row r="10" spans="1:14" ht="15" customHeight="1" x14ac:dyDescent="0.2">
      <c r="B10" s="32">
        <v>2</v>
      </c>
      <c r="C10" s="33" t="str">
        <f>VLOOKUP(N10,[1]LEDEN!A$1:E$65536,2,FALSE)</f>
        <v>DE RUDDER Willy</v>
      </c>
      <c r="D10" s="34"/>
      <c r="E10" s="34"/>
      <c r="F10" s="32">
        <v>2</v>
      </c>
      <c r="G10" s="32"/>
      <c r="H10" s="32">
        <v>15</v>
      </c>
      <c r="I10" s="32">
        <v>26</v>
      </c>
      <c r="J10" s="35">
        <f t="shared" si="0"/>
        <v>0.57599999999999996</v>
      </c>
      <c r="K10" s="32">
        <v>4</v>
      </c>
      <c r="L10" s="37"/>
      <c r="N10">
        <v>8165</v>
      </c>
    </row>
    <row r="11" spans="1:14" ht="15" customHeight="1" x14ac:dyDescent="0.2">
      <c r="B11" s="32">
        <v>3</v>
      </c>
      <c r="C11" s="33" t="str">
        <f>VLOOKUP(N11,[1]LEDEN!A$1:E$65536,2,FALSE)</f>
        <v>DELECLUYSE Hugo</v>
      </c>
      <c r="D11" s="34"/>
      <c r="E11" s="34"/>
      <c r="F11" s="32">
        <v>2</v>
      </c>
      <c r="G11" s="32"/>
      <c r="H11" s="32">
        <v>15</v>
      </c>
      <c r="I11" s="32">
        <v>42</v>
      </c>
      <c r="J11" s="35">
        <f t="shared" si="0"/>
        <v>0.35699999999999998</v>
      </c>
      <c r="K11" s="32">
        <v>4</v>
      </c>
      <c r="L11" s="37"/>
      <c r="N11">
        <v>9275</v>
      </c>
    </row>
    <row r="12" spans="1:14" ht="12" hidden="1" customHeight="1" x14ac:dyDescent="0.2">
      <c r="B12" s="32">
        <v>4</v>
      </c>
      <c r="C12" s="33" t="e">
        <f>VLOOKUP(N12,[1]LEDEN!A$1:E$65536,2,FALSE)</f>
        <v>#N/A</v>
      </c>
      <c r="D12" s="34"/>
      <c r="E12" s="34"/>
      <c r="F12" s="32"/>
      <c r="G12" s="32"/>
      <c r="H12" s="32">
        <f>G12/8*7</f>
        <v>0</v>
      </c>
      <c r="I12" s="32"/>
      <c r="J12" s="35" t="e">
        <f t="shared" si="0"/>
        <v>#DIV/0!</v>
      </c>
      <c r="K12" s="32"/>
      <c r="L12" s="37"/>
    </row>
    <row r="13" spans="1:14" ht="15" hidden="1" customHeight="1" x14ac:dyDescent="0.2">
      <c r="B13" s="32">
        <v>5</v>
      </c>
      <c r="C13" s="33" t="e">
        <f>VLOOKUP(N13,[1]LEDEN!A$1:E$65536,2,FALSE)</f>
        <v>#N/A</v>
      </c>
      <c r="D13" s="34"/>
      <c r="E13" s="34"/>
      <c r="F13" s="32"/>
      <c r="G13" s="32"/>
      <c r="H13" s="32">
        <f>G13/8*7</f>
        <v>0</v>
      </c>
      <c r="I13" s="32"/>
      <c r="J13" s="35" t="e">
        <f t="shared" si="0"/>
        <v>#DIV/0!</v>
      </c>
      <c r="K13" s="32"/>
      <c r="L13" s="37"/>
    </row>
    <row r="14" spans="1:14" ht="15" customHeight="1" x14ac:dyDescent="0.2">
      <c r="A14" s="38"/>
      <c r="B14" s="39"/>
      <c r="C14" s="40" t="s">
        <v>18</v>
      </c>
      <c r="D14" s="38"/>
      <c r="E14" s="38" t="s">
        <v>19</v>
      </c>
      <c r="F14" s="41">
        <f>SUM(F9:F13)</f>
        <v>6</v>
      </c>
      <c r="G14" s="41">
        <f>SUM(G9:G13)</f>
        <v>0</v>
      </c>
      <c r="H14" s="41">
        <f>SUM(H9:H13)</f>
        <v>45</v>
      </c>
      <c r="I14" s="41">
        <f>SUM(I9:I13)</f>
        <v>123</v>
      </c>
      <c r="J14" s="42">
        <f t="shared" si="0"/>
        <v>0.36499999999999999</v>
      </c>
      <c r="K14" s="41">
        <f>MAX(K9:K13)</f>
        <v>4</v>
      </c>
      <c r="L14" s="43"/>
      <c r="M14" s="44"/>
    </row>
    <row r="15" spans="1:14" ht="8.25" customHeight="1" thickBot="1" x14ac:dyDescent="0.25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4" ht="7.5" customHeight="1" x14ac:dyDescent="0.2">
      <c r="H16" s="47"/>
    </row>
    <row r="17" spans="1:14" x14ac:dyDescent="0.2">
      <c r="A17" s="23" t="s">
        <v>9</v>
      </c>
      <c r="B17" s="24" t="str">
        <f>VLOOKUP(L17,[1]LEDEN!A$1:E$65536,2,FALSE)</f>
        <v>DE KORT Marc</v>
      </c>
      <c r="C17" s="23"/>
      <c r="D17" s="23"/>
      <c r="E17" s="23"/>
      <c r="F17" s="23" t="s">
        <v>10</v>
      </c>
      <c r="G17" s="25" t="str">
        <f>VLOOKUP(L17,[1]LEDEN!A$1:E$65536,3,FALSE)</f>
        <v>KGV</v>
      </c>
      <c r="H17" s="26" t="s">
        <v>20</v>
      </c>
      <c r="I17" s="23"/>
      <c r="J17" s="23"/>
      <c r="K17" s="23"/>
      <c r="L17" s="27">
        <v>9276</v>
      </c>
    </row>
    <row r="18" spans="1:14" ht="6" customHeight="1" x14ac:dyDescent="0.2"/>
    <row r="19" spans="1:14" x14ac:dyDescent="0.2">
      <c r="F19" s="28" t="s">
        <v>12</v>
      </c>
      <c r="G19" s="29" t="s">
        <v>13</v>
      </c>
      <c r="H19" s="29" t="s">
        <v>13</v>
      </c>
      <c r="I19" s="30" t="s">
        <v>14</v>
      </c>
      <c r="J19" s="31" t="s">
        <v>15</v>
      </c>
      <c r="K19" s="29" t="s">
        <v>16</v>
      </c>
      <c r="L19" s="29" t="s">
        <v>17</v>
      </c>
    </row>
    <row r="20" spans="1:14" x14ac:dyDescent="0.2">
      <c r="B20" s="32">
        <v>1</v>
      </c>
      <c r="C20" s="33" t="str">
        <f>VLOOKUP(N20,[1]LEDEN!A$1:E$65536,2,FALSE)</f>
        <v>DE RUDDER Willy</v>
      </c>
      <c r="D20" s="34"/>
      <c r="E20" s="34"/>
      <c r="F20" s="32">
        <v>2</v>
      </c>
      <c r="G20" s="32"/>
      <c r="H20" s="32">
        <v>15</v>
      </c>
      <c r="I20" s="32">
        <v>62</v>
      </c>
      <c r="J20" s="35">
        <f t="shared" ref="J20:J25" si="1">ROUNDDOWN(H20/I20,3)</f>
        <v>0.24099999999999999</v>
      </c>
      <c r="K20" s="32">
        <v>3</v>
      </c>
      <c r="L20" s="36">
        <v>2</v>
      </c>
      <c r="N20">
        <v>8165</v>
      </c>
    </row>
    <row r="21" spans="1:14" ht="12.75" customHeight="1" x14ac:dyDescent="0.2">
      <c r="B21" s="32">
        <v>2</v>
      </c>
      <c r="C21" s="33" t="str">
        <f>VLOOKUP(N21,[1]LEDEN!A$1:E$65536,2,FALSE)</f>
        <v>METTEPENNINGEN Julien</v>
      </c>
      <c r="D21" s="34"/>
      <c r="E21" s="34"/>
      <c r="F21" s="32">
        <v>2</v>
      </c>
      <c r="G21" s="32"/>
      <c r="H21" s="32">
        <v>15</v>
      </c>
      <c r="I21" s="32">
        <v>40</v>
      </c>
      <c r="J21" s="35">
        <f t="shared" si="1"/>
        <v>0.375</v>
      </c>
      <c r="K21" s="32">
        <v>2</v>
      </c>
      <c r="L21" s="37"/>
      <c r="N21">
        <v>4522</v>
      </c>
    </row>
    <row r="22" spans="1:14" ht="12.75" customHeight="1" x14ac:dyDescent="0.2">
      <c r="B22" s="32">
        <v>3</v>
      </c>
      <c r="C22" s="33" t="str">
        <f>VLOOKUP(N22,[1]LEDEN!A$1:E$65536,2,FALSE)</f>
        <v>DEVRIENDT Bart</v>
      </c>
      <c r="D22" s="34"/>
      <c r="E22" s="34"/>
      <c r="F22" s="32">
        <v>0</v>
      </c>
      <c r="G22" s="32"/>
      <c r="H22" s="32">
        <v>11</v>
      </c>
      <c r="I22" s="32">
        <v>42</v>
      </c>
      <c r="J22" s="35">
        <f t="shared" si="1"/>
        <v>0.26100000000000001</v>
      </c>
      <c r="K22" s="32">
        <v>3</v>
      </c>
      <c r="L22" s="37"/>
      <c r="N22">
        <v>8047</v>
      </c>
    </row>
    <row r="23" spans="1:14" ht="14.25" hidden="1" customHeight="1" x14ac:dyDescent="0.2">
      <c r="B23" s="32">
        <v>4</v>
      </c>
      <c r="C23" s="33" t="e">
        <f>VLOOKUP(N23,[1]LEDEN!A$1:E$65536,2,FALSE)</f>
        <v>#N/A</v>
      </c>
      <c r="D23" s="34"/>
      <c r="E23" s="34"/>
      <c r="F23" s="32"/>
      <c r="G23" s="32"/>
      <c r="H23" s="32">
        <f>G23/8*7</f>
        <v>0</v>
      </c>
      <c r="I23" s="32"/>
      <c r="J23" s="35" t="e">
        <f t="shared" si="1"/>
        <v>#DIV/0!</v>
      </c>
      <c r="K23" s="32"/>
      <c r="L23" s="37"/>
    </row>
    <row r="24" spans="1:14" ht="12.75" hidden="1" customHeight="1" x14ac:dyDescent="0.2">
      <c r="B24" s="32"/>
      <c r="C24" s="33" t="e">
        <f>VLOOKUP(N24,[1]LEDEN!A$1:E$65536,2,FALSE)</f>
        <v>#N/A</v>
      </c>
      <c r="D24" s="34"/>
      <c r="E24" s="34"/>
      <c r="F24" s="32"/>
      <c r="G24" s="32"/>
      <c r="H24" s="32">
        <f>G24/8*7</f>
        <v>0</v>
      </c>
      <c r="I24" s="32"/>
      <c r="J24" s="35" t="e">
        <f t="shared" si="1"/>
        <v>#DIV/0!</v>
      </c>
      <c r="K24" s="32"/>
      <c r="L24" s="37"/>
    </row>
    <row r="25" spans="1:14" x14ac:dyDescent="0.2">
      <c r="A25" s="38"/>
      <c r="B25" s="39"/>
      <c r="C25" s="40" t="s">
        <v>21</v>
      </c>
      <c r="D25" s="38"/>
      <c r="E25" s="38" t="s">
        <v>19</v>
      </c>
      <c r="F25" s="41">
        <f>SUM(F20:F24)</f>
        <v>4</v>
      </c>
      <c r="G25" s="41">
        <f>SUM(G20:G24)</f>
        <v>0</v>
      </c>
      <c r="H25" s="41">
        <f>SUM(H20:H24)</f>
        <v>41</v>
      </c>
      <c r="I25" s="41">
        <f>SUM(I20:I24)</f>
        <v>144</v>
      </c>
      <c r="J25" s="42">
        <f t="shared" si="1"/>
        <v>0.28399999999999997</v>
      </c>
      <c r="K25" s="41">
        <f>MAX(K20:K24)</f>
        <v>3</v>
      </c>
      <c r="L25" s="43"/>
    </row>
    <row r="26" spans="1:14" ht="7.5" customHeight="1" thickBot="1" x14ac:dyDescent="0.25">
      <c r="A26" s="45"/>
      <c r="B26" s="46"/>
      <c r="C26" s="45"/>
      <c r="D26" s="45"/>
      <c r="E26" s="45"/>
      <c r="F26" s="46"/>
      <c r="G26" s="46"/>
      <c r="H26" s="46"/>
      <c r="I26" s="46"/>
      <c r="J26" s="46"/>
      <c r="K26" s="46"/>
      <c r="L26" s="45"/>
    </row>
    <row r="27" spans="1:14" ht="3.75" customHeight="1" x14ac:dyDescent="0.2">
      <c r="F27" s="21"/>
      <c r="G27" s="21"/>
      <c r="H27" s="48"/>
      <c r="I27" s="21"/>
      <c r="J27" s="21"/>
      <c r="K27" s="21"/>
    </row>
    <row r="28" spans="1:14" x14ac:dyDescent="0.2">
      <c r="A28" s="23" t="s">
        <v>9</v>
      </c>
      <c r="B28" s="24" t="str">
        <f>VLOOKUP(L28,[1]LEDEN!A$1:E$65536,2,FALSE)</f>
        <v>DE RUDDER Willy</v>
      </c>
      <c r="C28" s="23"/>
      <c r="D28" s="23"/>
      <c r="E28" s="23"/>
      <c r="F28" s="49" t="s">
        <v>10</v>
      </c>
      <c r="G28" s="50" t="str">
        <f>VLOOKUP(L28,[1]LEDEN!A$1:E$65536,3,FALSE)</f>
        <v>BVG</v>
      </c>
      <c r="H28" s="26" t="s">
        <v>22</v>
      </c>
      <c r="I28" s="49"/>
      <c r="J28" s="49"/>
      <c r="K28" s="49"/>
      <c r="L28" s="27">
        <v>8165</v>
      </c>
    </row>
    <row r="29" spans="1:14" ht="7.5" customHeight="1" x14ac:dyDescent="0.2">
      <c r="F29" s="21"/>
      <c r="G29" s="21"/>
      <c r="H29" s="21"/>
      <c r="I29" s="21"/>
      <c r="J29" s="21"/>
      <c r="K29" s="21"/>
    </row>
    <row r="30" spans="1:14" x14ac:dyDescent="0.2">
      <c r="F30" s="29" t="s">
        <v>12</v>
      </c>
      <c r="G30" s="29" t="s">
        <v>13</v>
      </c>
      <c r="H30" s="29" t="s">
        <v>13</v>
      </c>
      <c r="I30" s="29" t="s">
        <v>14</v>
      </c>
      <c r="J30" s="31" t="s">
        <v>15</v>
      </c>
      <c r="K30" s="29" t="s">
        <v>16</v>
      </c>
      <c r="L30" s="29" t="s">
        <v>17</v>
      </c>
    </row>
    <row r="31" spans="1:14" x14ac:dyDescent="0.2">
      <c r="B31" s="32">
        <v>1</v>
      </c>
      <c r="C31" s="33" t="str">
        <f>VLOOKUP(N31,[1]LEDEN!A$1:E$65536,2,FALSE)</f>
        <v>DELECLUYSE Hugo</v>
      </c>
      <c r="D31" s="34"/>
      <c r="E31" s="34"/>
      <c r="F31" s="32">
        <v>0</v>
      </c>
      <c r="G31" s="32"/>
      <c r="H31" s="32">
        <v>11</v>
      </c>
      <c r="I31" s="32">
        <v>62</v>
      </c>
      <c r="J31" s="35">
        <f t="shared" ref="J31:J36" si="2">ROUNDDOWN(H31/I31,3)</f>
        <v>0.17699999999999999</v>
      </c>
      <c r="K31" s="32">
        <v>2</v>
      </c>
      <c r="L31" s="36">
        <v>3</v>
      </c>
      <c r="N31">
        <v>9275</v>
      </c>
    </row>
    <row r="32" spans="1:14" ht="12.75" customHeight="1" x14ac:dyDescent="0.2">
      <c r="B32" s="32">
        <v>2</v>
      </c>
      <c r="C32" s="33" t="str">
        <f>VLOOKUP(N32,[1]LEDEN!A$1:E$65536,2,FALSE)</f>
        <v>DEVRIENDT Bart</v>
      </c>
      <c r="D32" s="34"/>
      <c r="E32" s="34"/>
      <c r="F32" s="32">
        <v>0</v>
      </c>
      <c r="G32" s="32"/>
      <c r="H32" s="32">
        <v>9</v>
      </c>
      <c r="I32" s="32">
        <v>26</v>
      </c>
      <c r="J32" s="35">
        <f t="shared" si="2"/>
        <v>0.34599999999999997</v>
      </c>
      <c r="K32" s="32">
        <v>2</v>
      </c>
      <c r="L32" s="37"/>
      <c r="N32">
        <v>8047</v>
      </c>
    </row>
    <row r="33" spans="1:14" ht="12.75" customHeight="1" x14ac:dyDescent="0.2">
      <c r="B33" s="32">
        <v>3</v>
      </c>
      <c r="C33" s="33" t="str">
        <f>VLOOKUP(N33,[1]LEDEN!A$1:E$65536,2,FALSE)</f>
        <v>METTEPENNINGEN Julien</v>
      </c>
      <c r="D33" s="34"/>
      <c r="E33" s="34"/>
      <c r="F33" s="32">
        <v>2</v>
      </c>
      <c r="G33" s="32"/>
      <c r="H33" s="32">
        <v>15</v>
      </c>
      <c r="I33" s="32">
        <v>43</v>
      </c>
      <c r="J33" s="35">
        <f t="shared" si="2"/>
        <v>0.34799999999999998</v>
      </c>
      <c r="K33" s="32">
        <v>3</v>
      </c>
      <c r="L33" s="37"/>
      <c r="N33">
        <v>4522</v>
      </c>
    </row>
    <row r="34" spans="1:14" ht="12.75" hidden="1" customHeight="1" x14ac:dyDescent="0.2">
      <c r="B34" s="32">
        <v>4</v>
      </c>
      <c r="C34" s="33" t="e">
        <f>VLOOKUP(N34,[1]LEDEN!A$1:E$65536,2,FALSE)</f>
        <v>#N/A</v>
      </c>
      <c r="D34" s="34"/>
      <c r="E34" s="34"/>
      <c r="F34" s="32"/>
      <c r="G34" s="32"/>
      <c r="H34" s="32">
        <f>G34/8*7</f>
        <v>0</v>
      </c>
      <c r="I34" s="32"/>
      <c r="J34" s="35" t="e">
        <f t="shared" si="2"/>
        <v>#DIV/0!</v>
      </c>
      <c r="K34" s="32"/>
      <c r="L34" s="37"/>
    </row>
    <row r="35" spans="1:14" ht="12.75" hidden="1" customHeight="1" x14ac:dyDescent="0.2">
      <c r="B35" s="32">
        <v>5</v>
      </c>
      <c r="C35" s="33" t="e">
        <f>VLOOKUP(N35,[1]LEDEN!A$1:E$65536,2,FALSE)</f>
        <v>#N/A</v>
      </c>
      <c r="D35" s="34"/>
      <c r="E35" s="34"/>
      <c r="F35" s="32"/>
      <c r="G35" s="32"/>
      <c r="H35" s="32">
        <f>G35/8*7</f>
        <v>0</v>
      </c>
      <c r="I35" s="32"/>
      <c r="J35" s="35" t="e">
        <f t="shared" si="2"/>
        <v>#DIV/0!</v>
      </c>
      <c r="K35" s="32"/>
      <c r="L35" s="37"/>
    </row>
    <row r="36" spans="1:14" x14ac:dyDescent="0.2">
      <c r="A36" s="38"/>
      <c r="B36" s="39"/>
      <c r="C36" s="40" t="s">
        <v>23</v>
      </c>
      <c r="D36" s="38"/>
      <c r="E36" s="38" t="s">
        <v>19</v>
      </c>
      <c r="F36" s="41">
        <f>SUM(F31:F35)</f>
        <v>2</v>
      </c>
      <c r="G36" s="41">
        <f>SUM(G31:G35)</f>
        <v>0</v>
      </c>
      <c r="H36" s="41">
        <f>SUM(H31:H35)</f>
        <v>35</v>
      </c>
      <c r="I36" s="41">
        <f>SUM(I31:I35)</f>
        <v>131</v>
      </c>
      <c r="J36" s="42">
        <f t="shared" si="2"/>
        <v>0.26700000000000002</v>
      </c>
      <c r="K36" s="41">
        <f>MAX(K31:K35)</f>
        <v>3</v>
      </c>
      <c r="L36" s="43"/>
    </row>
    <row r="37" spans="1:14" ht="6.75" customHeight="1" thickBot="1" x14ac:dyDescent="0.25">
      <c r="A37" s="45"/>
      <c r="B37" s="46"/>
      <c r="C37" s="45"/>
      <c r="D37" s="45"/>
      <c r="E37" s="45"/>
      <c r="F37" s="46"/>
      <c r="G37" s="46"/>
      <c r="H37" s="46"/>
      <c r="I37" s="46"/>
      <c r="J37" s="46"/>
      <c r="K37" s="46"/>
      <c r="L37" s="45"/>
    </row>
    <row r="38" spans="1:14" ht="6" customHeight="1" x14ac:dyDescent="0.2">
      <c r="F38" s="21"/>
      <c r="G38" s="21"/>
      <c r="H38" s="21"/>
      <c r="I38" s="21"/>
      <c r="J38" s="21"/>
      <c r="K38" s="21"/>
    </row>
    <row r="39" spans="1:14" ht="13.5" customHeight="1" x14ac:dyDescent="0.2">
      <c r="A39" s="23" t="s">
        <v>9</v>
      </c>
      <c r="B39" s="24" t="str">
        <f>VLOOKUP(L39,[1]LEDEN!A$1:E$65536,2,FALSE)</f>
        <v>METTEPENNINGEN Julien</v>
      </c>
      <c r="C39" s="23"/>
      <c r="D39" s="23"/>
      <c r="E39" s="23"/>
      <c r="F39" s="49" t="s">
        <v>10</v>
      </c>
      <c r="G39" s="50" t="str">
        <f>VLOOKUP(L39,[1]LEDEN!A$1:E$65536,3,FALSE)</f>
        <v>K.Kn</v>
      </c>
      <c r="H39" s="50"/>
      <c r="I39" s="49"/>
      <c r="J39" s="49"/>
      <c r="K39" s="49"/>
      <c r="L39" s="27">
        <v>4522</v>
      </c>
    </row>
    <row r="40" spans="1:14" x14ac:dyDescent="0.2">
      <c r="F40" s="21"/>
      <c r="G40" s="21"/>
      <c r="H40" s="21"/>
      <c r="I40" s="21"/>
      <c r="J40" s="21"/>
      <c r="K40" s="21"/>
    </row>
    <row r="41" spans="1:14" x14ac:dyDescent="0.2">
      <c r="F41" s="29" t="s">
        <v>12</v>
      </c>
      <c r="G41" s="29" t="s">
        <v>13</v>
      </c>
      <c r="H41" s="29" t="s">
        <v>13</v>
      </c>
      <c r="I41" s="29" t="s">
        <v>14</v>
      </c>
      <c r="J41" s="31" t="s">
        <v>15</v>
      </c>
      <c r="K41" s="29" t="s">
        <v>16</v>
      </c>
      <c r="L41" s="29" t="s">
        <v>17</v>
      </c>
    </row>
    <row r="42" spans="1:14" x14ac:dyDescent="0.2">
      <c r="B42" s="32">
        <v>1</v>
      </c>
      <c r="C42" s="33" t="str">
        <f>VLOOKUP(N42,[1]LEDEN!A$1:E$65536,2,FALSE)</f>
        <v>DEVRIENDT Bart</v>
      </c>
      <c r="D42" s="34"/>
      <c r="E42" s="34"/>
      <c r="F42" s="32">
        <v>0</v>
      </c>
      <c r="G42" s="32"/>
      <c r="H42" s="32">
        <v>10</v>
      </c>
      <c r="I42" s="32">
        <v>55</v>
      </c>
      <c r="J42" s="35">
        <f t="shared" ref="J42:J47" si="3">ROUNDDOWN(H42/I42,3)</f>
        <v>0.18099999999999999</v>
      </c>
      <c r="K42" s="32">
        <v>1</v>
      </c>
      <c r="L42" s="36">
        <v>4</v>
      </c>
      <c r="N42">
        <v>8047</v>
      </c>
    </row>
    <row r="43" spans="1:14" ht="12.75" customHeight="1" x14ac:dyDescent="0.2">
      <c r="B43" s="32">
        <v>2</v>
      </c>
      <c r="C43" s="33" t="str">
        <f>VLOOKUP(N43,[1]LEDEN!A$1:E$65536,2,FALSE)</f>
        <v>DELECLUYSE Hugo</v>
      </c>
      <c r="D43" s="34"/>
      <c r="E43" s="34"/>
      <c r="F43" s="32">
        <v>0</v>
      </c>
      <c r="G43" s="32"/>
      <c r="H43" s="32">
        <v>4</v>
      </c>
      <c r="I43" s="32">
        <v>40</v>
      </c>
      <c r="J43" s="35">
        <f t="shared" si="3"/>
        <v>0.1</v>
      </c>
      <c r="K43" s="32">
        <v>1</v>
      </c>
      <c r="L43" s="37"/>
      <c r="N43">
        <v>9275</v>
      </c>
    </row>
    <row r="44" spans="1:14" ht="12.75" customHeight="1" x14ac:dyDescent="0.2">
      <c r="B44" s="32">
        <v>3</v>
      </c>
      <c r="C44" s="33" t="str">
        <f>VLOOKUP(N44,[1]LEDEN!A$1:E$65536,2,FALSE)</f>
        <v>DE RUDDER Willy</v>
      </c>
      <c r="D44" s="34"/>
      <c r="E44" s="34"/>
      <c r="F44" s="32">
        <v>0</v>
      </c>
      <c r="G44" s="32"/>
      <c r="H44" s="32">
        <v>6</v>
      </c>
      <c r="I44" s="32">
        <v>43</v>
      </c>
      <c r="J44" s="35">
        <f t="shared" si="3"/>
        <v>0.13900000000000001</v>
      </c>
      <c r="K44" s="32">
        <v>1</v>
      </c>
      <c r="L44" s="37"/>
      <c r="N44">
        <v>8165</v>
      </c>
    </row>
    <row r="45" spans="1:14" ht="12.75" hidden="1" customHeight="1" x14ac:dyDescent="0.2">
      <c r="B45" s="32">
        <v>4</v>
      </c>
      <c r="C45" s="33" t="e">
        <f>VLOOKUP(N45,[1]LEDEN!A$1:E$65536,2,FALSE)</f>
        <v>#N/A</v>
      </c>
      <c r="D45" s="34"/>
      <c r="E45" s="34"/>
      <c r="F45" s="32"/>
      <c r="G45" s="32"/>
      <c r="H45" s="32">
        <f>G45/8*7</f>
        <v>0</v>
      </c>
      <c r="I45" s="32"/>
      <c r="J45" s="35" t="e">
        <f t="shared" si="3"/>
        <v>#DIV/0!</v>
      </c>
      <c r="K45" s="32"/>
      <c r="L45" s="37"/>
    </row>
    <row r="46" spans="1:14" ht="12.75" hidden="1" customHeight="1" x14ac:dyDescent="0.2">
      <c r="B46" s="32">
        <v>5</v>
      </c>
      <c r="C46" s="33" t="e">
        <f>VLOOKUP(N46,[1]LEDEN!A$1:E$65536,2,FALSE)</f>
        <v>#N/A</v>
      </c>
      <c r="D46" s="34"/>
      <c r="E46" s="34"/>
      <c r="F46" s="32"/>
      <c r="G46" s="32"/>
      <c r="H46" s="32">
        <f>G46/8*7</f>
        <v>0</v>
      </c>
      <c r="I46" s="32"/>
      <c r="J46" s="35" t="e">
        <f t="shared" si="3"/>
        <v>#DIV/0!</v>
      </c>
      <c r="K46" s="32"/>
      <c r="L46" s="37"/>
    </row>
    <row r="47" spans="1:14" x14ac:dyDescent="0.2">
      <c r="A47" s="38"/>
      <c r="B47" s="39"/>
      <c r="C47" s="40" t="s">
        <v>23</v>
      </c>
      <c r="D47" s="38"/>
      <c r="E47" s="38" t="s">
        <v>19</v>
      </c>
      <c r="F47" s="41">
        <f>SUM(F42:F46)</f>
        <v>0</v>
      </c>
      <c r="G47" s="41">
        <f>SUM(G42:G46)</f>
        <v>0</v>
      </c>
      <c r="H47" s="41">
        <f>SUM(H42:H46)</f>
        <v>20</v>
      </c>
      <c r="I47" s="41">
        <f>SUM(I42:I46)</f>
        <v>138</v>
      </c>
      <c r="J47" s="42">
        <f t="shared" si="3"/>
        <v>0.14399999999999999</v>
      </c>
      <c r="K47" s="41">
        <f>MAX(K42:K46)</f>
        <v>1</v>
      </c>
      <c r="L47" s="43"/>
    </row>
    <row r="48" spans="1:14" ht="4.5" customHeight="1" thickBot="1" x14ac:dyDescent="0.25">
      <c r="A48" s="45"/>
      <c r="B48" s="46"/>
      <c r="C48" s="45"/>
      <c r="D48" s="45"/>
      <c r="E48" s="45"/>
      <c r="F48" s="46"/>
      <c r="G48" s="46"/>
      <c r="H48" s="46"/>
      <c r="I48" s="46"/>
      <c r="J48" s="46"/>
      <c r="K48" s="46"/>
      <c r="L48" s="45"/>
    </row>
    <row r="49" spans="1:13" ht="6" customHeight="1" x14ac:dyDescent="0.2">
      <c r="F49" s="21"/>
      <c r="G49" s="21"/>
      <c r="H49" s="21"/>
      <c r="I49" s="21"/>
      <c r="J49" s="21"/>
      <c r="K49" s="21"/>
    </row>
    <row r="50" spans="1:13" hidden="1" x14ac:dyDescent="0.2">
      <c r="A50" s="23" t="s">
        <v>9</v>
      </c>
      <c r="B50" s="24" t="e">
        <f>VLOOKUP(L50,[1]LEDEN!A$1:E$65536,2,FALSE)</f>
        <v>#N/A</v>
      </c>
      <c r="C50" s="23"/>
      <c r="D50" s="23"/>
      <c r="E50" s="23"/>
      <c r="F50" s="49" t="s">
        <v>10</v>
      </c>
      <c r="G50" s="50" t="e">
        <f>VLOOKUP(L50,[1]LEDEN!A$1:E$65536,3,FALSE)</f>
        <v>#N/A</v>
      </c>
      <c r="H50" s="50"/>
      <c r="I50" s="49"/>
      <c r="J50" s="49"/>
      <c r="K50" s="49"/>
      <c r="L50" s="27"/>
    </row>
    <row r="51" spans="1:13" ht="6.75" hidden="1" customHeight="1" x14ac:dyDescent="0.2">
      <c r="F51" s="21"/>
      <c r="G51" s="21"/>
      <c r="H51" s="21"/>
      <c r="I51" s="21"/>
      <c r="J51" s="21"/>
      <c r="K51" s="21"/>
    </row>
    <row r="52" spans="1:13" hidden="1" x14ac:dyDescent="0.2">
      <c r="F52" s="29" t="s">
        <v>12</v>
      </c>
      <c r="G52" s="29" t="s">
        <v>13</v>
      </c>
      <c r="H52" s="29">
        <v>2.2999999999999998</v>
      </c>
      <c r="I52" s="29" t="s">
        <v>14</v>
      </c>
      <c r="J52" s="31" t="s">
        <v>15</v>
      </c>
      <c r="K52" s="29" t="s">
        <v>16</v>
      </c>
      <c r="L52" s="29" t="s">
        <v>17</v>
      </c>
    </row>
    <row r="53" spans="1:13" hidden="1" x14ac:dyDescent="0.2">
      <c r="B53" s="32">
        <v>1</v>
      </c>
      <c r="C53" s="33" t="e">
        <f>VLOOKUP(N53,[1]LEDEN!A$1:E$65536,2,FALSE)</f>
        <v>#N/A</v>
      </c>
      <c r="D53" s="34"/>
      <c r="E53" s="34"/>
      <c r="F53" s="32"/>
      <c r="G53" s="32"/>
      <c r="H53" s="32">
        <f>G53/8*7</f>
        <v>0</v>
      </c>
      <c r="I53" s="32"/>
      <c r="J53" s="35" t="e">
        <f t="shared" ref="J53:J58" si="4">ROUNDDOWN(H53/I53,3)</f>
        <v>#DIV/0!</v>
      </c>
      <c r="K53" s="32"/>
      <c r="L53" s="51"/>
    </row>
    <row r="54" spans="1:13" hidden="1" x14ac:dyDescent="0.2">
      <c r="B54" s="32">
        <v>2</v>
      </c>
      <c r="C54" s="33" t="e">
        <f>VLOOKUP(N54,[1]LEDEN!A$1:E$65536,2,FALSE)</f>
        <v>#N/A</v>
      </c>
      <c r="D54" s="34"/>
      <c r="E54" s="34"/>
      <c r="F54" s="32"/>
      <c r="G54" s="32"/>
      <c r="H54" s="32">
        <f>G54/8*7</f>
        <v>0</v>
      </c>
      <c r="I54" s="32"/>
      <c r="J54" s="35" t="e">
        <f t="shared" si="4"/>
        <v>#DIV/0!</v>
      </c>
      <c r="K54" s="32"/>
      <c r="L54" s="37"/>
    </row>
    <row r="55" spans="1:13" hidden="1" x14ac:dyDescent="0.2">
      <c r="B55" s="32">
        <v>3</v>
      </c>
      <c r="C55" s="33" t="e">
        <f>VLOOKUP(N55,[1]LEDEN!A$1:E$65536,2,FALSE)</f>
        <v>#N/A</v>
      </c>
      <c r="D55" s="34"/>
      <c r="E55" s="34"/>
      <c r="F55" s="32"/>
      <c r="G55" s="32"/>
      <c r="H55" s="32">
        <f>G55/8*7</f>
        <v>0</v>
      </c>
      <c r="I55" s="32"/>
      <c r="J55" s="35" t="e">
        <f t="shared" si="4"/>
        <v>#DIV/0!</v>
      </c>
      <c r="K55" s="32"/>
      <c r="L55" s="37"/>
    </row>
    <row r="56" spans="1:13" hidden="1" x14ac:dyDescent="0.2">
      <c r="B56" s="32">
        <v>4</v>
      </c>
      <c r="C56" s="33" t="e">
        <f>VLOOKUP(N56,[1]LEDEN!A$1:E$65536,2,FALSE)</f>
        <v>#N/A</v>
      </c>
      <c r="D56" s="34"/>
      <c r="E56" s="34"/>
      <c r="F56" s="32"/>
      <c r="G56" s="32"/>
      <c r="H56" s="32">
        <f>G56/8*7</f>
        <v>0</v>
      </c>
      <c r="I56" s="32"/>
      <c r="J56" s="35" t="e">
        <f t="shared" si="4"/>
        <v>#DIV/0!</v>
      </c>
      <c r="K56" s="32"/>
      <c r="L56" s="37"/>
    </row>
    <row r="57" spans="1:13" hidden="1" x14ac:dyDescent="0.2">
      <c r="B57" s="32">
        <v>5</v>
      </c>
      <c r="C57" s="33" t="e">
        <f>VLOOKUP(N57,[1]LEDEN!A$1:E$65536,2,FALSE)</f>
        <v>#N/A</v>
      </c>
      <c r="D57" s="34"/>
      <c r="E57" s="34"/>
      <c r="F57" s="32"/>
      <c r="G57" s="32"/>
      <c r="H57" s="32">
        <f>G57/8*7</f>
        <v>0</v>
      </c>
      <c r="I57" s="32"/>
      <c r="J57" s="35" t="e">
        <f t="shared" si="4"/>
        <v>#DIV/0!</v>
      </c>
      <c r="K57" s="32"/>
      <c r="L57" s="37"/>
    </row>
    <row r="58" spans="1:13" hidden="1" x14ac:dyDescent="0.2">
      <c r="A58" s="38"/>
      <c r="B58" s="39"/>
      <c r="C58" s="38"/>
      <c r="D58" s="38"/>
      <c r="E58" s="38" t="s">
        <v>19</v>
      </c>
      <c r="F58" s="41">
        <f>SUM(F53:F57)</f>
        <v>0</v>
      </c>
      <c r="G58" s="41">
        <f>SUM(G53:G57)</f>
        <v>0</v>
      </c>
      <c r="H58" s="41">
        <f>SUM(H53:H57)</f>
        <v>0</v>
      </c>
      <c r="I58" s="41">
        <f>SUM(I53:I57)</f>
        <v>0</v>
      </c>
      <c r="J58" s="42" t="e">
        <f t="shared" si="4"/>
        <v>#DIV/0!</v>
      </c>
      <c r="K58" s="41">
        <f>MAX(K53:K57)</f>
        <v>0</v>
      </c>
      <c r="L58" s="52"/>
    </row>
    <row r="59" spans="1:13" ht="8.25" hidden="1" customHeight="1" x14ac:dyDescent="0.2">
      <c r="A59" s="45"/>
      <c r="B59" s="46"/>
      <c r="C59" s="45"/>
      <c r="D59" s="45"/>
      <c r="E59" s="45"/>
      <c r="F59" s="46"/>
      <c r="G59" s="46"/>
      <c r="H59" s="46"/>
      <c r="I59" s="46"/>
      <c r="J59" s="46"/>
      <c r="K59" s="46"/>
      <c r="L59" s="45"/>
    </row>
    <row r="60" spans="1:13" ht="6" hidden="1" customHeight="1" x14ac:dyDescent="0.2">
      <c r="F60" s="21"/>
      <c r="G60" s="21"/>
      <c r="H60" s="21"/>
      <c r="I60" s="21"/>
      <c r="J60" s="21"/>
      <c r="K60" s="21"/>
    </row>
    <row r="62" spans="1:13" ht="15.75" x14ac:dyDescent="0.25">
      <c r="C62" s="53">
        <f ca="1">TODAY()</f>
        <v>41743</v>
      </c>
      <c r="D62" s="54"/>
      <c r="I62" s="55" t="s">
        <v>24</v>
      </c>
      <c r="J62" s="56" t="s">
        <v>25</v>
      </c>
      <c r="K62" s="56"/>
      <c r="L62" s="56"/>
      <c r="M62" s="56"/>
    </row>
    <row r="63" spans="1:13" x14ac:dyDescent="0.2">
      <c r="I63" s="57" t="s">
        <v>26</v>
      </c>
      <c r="J63" s="57"/>
      <c r="K63" s="57"/>
      <c r="L63" s="57"/>
    </row>
    <row r="65" spans="2:5" x14ac:dyDescent="0.2">
      <c r="B65" s="58" t="s">
        <v>27</v>
      </c>
      <c r="E65" t="s">
        <v>28</v>
      </c>
    </row>
  </sheetData>
  <sheetCalcPr fullCalcOnLoad="1"/>
  <mergeCells count="11">
    <mergeCell ref="L42:L47"/>
    <mergeCell ref="L54:L57"/>
    <mergeCell ref="C62:D62"/>
    <mergeCell ref="J62:M62"/>
    <mergeCell ref="I63:L63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2014-04-14T11:34:59Z</dcterms:created>
  <dcterms:modified xsi:type="dcterms:W3CDTF">2014-04-14T11:36:31Z</dcterms:modified>
</cp:coreProperties>
</file>