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wfexc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J57" i="1" s="1"/>
  <c r="C57" i="1"/>
  <c r="J56" i="1"/>
  <c r="H56" i="1"/>
  <c r="C56" i="1"/>
  <c r="J55" i="1"/>
  <c r="H55" i="1"/>
  <c r="C55" i="1"/>
  <c r="J54" i="1"/>
  <c r="H54" i="1"/>
  <c r="C54" i="1"/>
  <c r="H53" i="1"/>
  <c r="H58" i="1" s="1"/>
  <c r="J58" i="1" s="1"/>
  <c r="C53" i="1"/>
  <c r="G50" i="1"/>
  <c r="B50" i="1"/>
  <c r="K47" i="1"/>
  <c r="I47" i="1"/>
  <c r="G47" i="1"/>
  <c r="F47" i="1"/>
  <c r="J46" i="1"/>
  <c r="H46" i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H14" i="1"/>
  <c r="J14" i="1" s="1"/>
  <c r="F14" i="1"/>
  <c r="J13" i="1"/>
  <c r="H13" i="1"/>
  <c r="C13" i="1"/>
  <c r="H12" i="1"/>
  <c r="J12" i="1" s="1"/>
  <c r="C12" i="1"/>
  <c r="J11" i="1"/>
  <c r="C11" i="1"/>
  <c r="J10" i="1"/>
  <c r="C10" i="1"/>
  <c r="J9" i="1"/>
  <c r="C9" i="1"/>
  <c r="G6" i="1"/>
  <c r="B6" i="1"/>
  <c r="H25" i="1" l="1"/>
  <c r="J25" i="1" s="1"/>
  <c r="H36" i="1"/>
  <c r="J36" i="1" s="1"/>
  <c r="H47" i="1"/>
  <c r="J47" i="1" s="1"/>
  <c r="J53" i="1"/>
</calcChain>
</file>

<file path=xl/sharedStrings.xml><?xml version="1.0" encoding="utf-8"?>
<sst xmlns="http://schemas.openxmlformats.org/spreadsheetml/2006/main" count="61" uniqueCount="24">
  <si>
    <t>K.B.B.B.</t>
  </si>
  <si>
    <t xml:space="preserve">                         GEWEST   BEIDE VLAANDEREN</t>
  </si>
  <si>
    <t>F.R.B.B.</t>
  </si>
  <si>
    <t>Kompetitie:</t>
  </si>
  <si>
    <t>Gewestfinale EXC KLASSE DRIEBANDEN</t>
  </si>
  <si>
    <t>MATCH</t>
  </si>
  <si>
    <t>datum:</t>
  </si>
  <si>
    <t>Lokaal:</t>
  </si>
  <si>
    <t>BC KASTEELDREEF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</si>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</sst>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itslag%20gewestfinales%20driebanden%20MB%202013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14" zoomScaleNormal="100" workbookViewId="0">
      <selection activeCell="J47" sqref="J47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41741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BEGHIN Julien</v>
      </c>
      <c r="C6" s="22"/>
      <c r="D6" s="22"/>
      <c r="E6" s="22"/>
      <c r="F6" s="22" t="s">
        <v>10</v>
      </c>
      <c r="G6" s="24" t="str">
        <f>VLOOKUP(L6,[1]LEDEN!A$1:E$65536,3,FALSE)</f>
        <v>RT</v>
      </c>
      <c r="H6" s="24"/>
      <c r="I6" s="22"/>
      <c r="J6" s="22"/>
      <c r="K6" s="22"/>
      <c r="L6" s="25">
        <v>4740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DUYTSCHAEVER Peter</v>
      </c>
      <c r="D9" s="32"/>
      <c r="E9" s="32"/>
      <c r="F9" s="30">
        <v>2</v>
      </c>
      <c r="G9" s="30"/>
      <c r="H9" s="30">
        <v>42</v>
      </c>
      <c r="I9" s="30">
        <v>29</v>
      </c>
      <c r="J9" s="33">
        <f t="shared" ref="J9:J14" si="0">ROUNDDOWN(H9/I9,3)</f>
        <v>1.448</v>
      </c>
      <c r="K9" s="30">
        <v>6</v>
      </c>
      <c r="L9" s="34">
        <v>1</v>
      </c>
      <c r="N9">
        <v>4513</v>
      </c>
    </row>
    <row r="10" spans="1:14" ht="15" customHeight="1" x14ac:dyDescent="0.2">
      <c r="B10" s="30">
        <v>2</v>
      </c>
      <c r="C10" s="31" t="str">
        <f>VLOOKUP(N10,[1]LEDEN!A$1:E$65536,2,FALSE)</f>
        <v>DE WITTE Jeffrey</v>
      </c>
      <c r="D10" s="32"/>
      <c r="E10" s="32"/>
      <c r="F10" s="30">
        <v>2</v>
      </c>
      <c r="G10" s="30"/>
      <c r="H10" s="30">
        <v>42</v>
      </c>
      <c r="I10" s="30">
        <v>38</v>
      </c>
      <c r="J10" s="33">
        <f t="shared" si="0"/>
        <v>1.105</v>
      </c>
      <c r="K10" s="30">
        <v>7</v>
      </c>
      <c r="L10" s="35"/>
      <c r="N10">
        <v>6489</v>
      </c>
    </row>
    <row r="11" spans="1:14" ht="15" customHeight="1" x14ac:dyDescent="0.2">
      <c r="B11" s="30">
        <v>3</v>
      </c>
      <c r="C11" s="31" t="str">
        <f>VLOOKUP(N11,[1]LEDEN!A$1:E$65536,2,FALSE)</f>
        <v>D'HONT Steven</v>
      </c>
      <c r="D11" s="32"/>
      <c r="E11" s="32"/>
      <c r="F11" s="30">
        <v>1</v>
      </c>
      <c r="G11" s="30"/>
      <c r="H11" s="30">
        <v>42</v>
      </c>
      <c r="I11" s="30">
        <v>40</v>
      </c>
      <c r="J11" s="33">
        <f t="shared" si="0"/>
        <v>1.05</v>
      </c>
      <c r="K11" s="30">
        <v>9</v>
      </c>
      <c r="L11" s="35"/>
      <c r="N11">
        <v>4147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5</v>
      </c>
      <c r="G14" s="38"/>
      <c r="H14" s="38">
        <f>SUM(H9:H13)</f>
        <v>126</v>
      </c>
      <c r="I14" s="38">
        <f>SUM(I9:I13)</f>
        <v>107</v>
      </c>
      <c r="J14" s="39">
        <f t="shared" si="0"/>
        <v>1.177</v>
      </c>
      <c r="K14" s="38">
        <f>MAX(K9:K13)</f>
        <v>9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D'HONT Steven</v>
      </c>
      <c r="C17" s="22"/>
      <c r="D17" s="22"/>
      <c r="E17" s="22"/>
      <c r="F17" s="22" t="s">
        <v>10</v>
      </c>
      <c r="G17" s="24" t="str">
        <f>VLOOKUP(L17,[1]LEDEN!A$1:E$65536,3,FALSE)</f>
        <v>K.Br</v>
      </c>
      <c r="H17" s="24"/>
      <c r="I17" s="22"/>
      <c r="J17" s="22"/>
      <c r="K17" s="22"/>
      <c r="L17" s="25">
        <v>4147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DE WITTE Jeffrey</v>
      </c>
      <c r="D20" s="32"/>
      <c r="E20" s="32"/>
      <c r="F20" s="30">
        <v>2</v>
      </c>
      <c r="G20" s="30"/>
      <c r="H20" s="30">
        <v>42</v>
      </c>
      <c r="I20" s="30">
        <v>42</v>
      </c>
      <c r="J20" s="33">
        <f t="shared" ref="J20:J25" si="1">ROUNDDOWN(H20/I20,3)</f>
        <v>1</v>
      </c>
      <c r="K20" s="30">
        <v>4</v>
      </c>
      <c r="L20" s="34">
        <v>2</v>
      </c>
      <c r="N20">
        <v>6489</v>
      </c>
    </row>
    <row r="21" spans="1:14" ht="12.75" customHeight="1" x14ac:dyDescent="0.2">
      <c r="B21" s="30">
        <v>2</v>
      </c>
      <c r="C21" s="31" t="str">
        <f>VLOOKUP(N21,[1]LEDEN!A$1:E$65536,2,FALSE)</f>
        <v>DUYTSCHAEVER Peter</v>
      </c>
      <c r="D21" s="32"/>
      <c r="E21" s="32"/>
      <c r="F21" s="30">
        <v>2</v>
      </c>
      <c r="G21" s="30"/>
      <c r="H21" s="30">
        <v>42</v>
      </c>
      <c r="I21" s="30">
        <v>55</v>
      </c>
      <c r="J21" s="33">
        <f t="shared" si="1"/>
        <v>0.76300000000000001</v>
      </c>
      <c r="K21" s="30">
        <v>5</v>
      </c>
      <c r="L21" s="35"/>
      <c r="N21">
        <v>4513</v>
      </c>
    </row>
    <row r="22" spans="1:14" ht="12.75" customHeight="1" x14ac:dyDescent="0.2">
      <c r="B22" s="30">
        <v>3</v>
      </c>
      <c r="C22" s="31" t="str">
        <f>VLOOKUP(N22,[1]LEDEN!A$1:E$65536,2,FALSE)</f>
        <v>BEGHIN Julien</v>
      </c>
      <c r="D22" s="32"/>
      <c r="E22" s="32"/>
      <c r="F22" s="30">
        <v>1</v>
      </c>
      <c r="G22" s="30"/>
      <c r="H22" s="30">
        <v>42</v>
      </c>
      <c r="I22" s="30">
        <v>40</v>
      </c>
      <c r="J22" s="33">
        <f t="shared" si="1"/>
        <v>1.05</v>
      </c>
      <c r="K22" s="30">
        <v>6</v>
      </c>
      <c r="L22" s="35"/>
      <c r="N22">
        <v>4740</v>
      </c>
    </row>
    <row r="23" spans="1:14" ht="12.75" hidden="1" customHeight="1" x14ac:dyDescent="0.2">
      <c r="B23" s="30">
        <v>4</v>
      </c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19</v>
      </c>
      <c r="D25" s="36"/>
      <c r="E25" s="36" t="s">
        <v>18</v>
      </c>
      <c r="F25" s="38">
        <f>SUM(F20:F24)</f>
        <v>5</v>
      </c>
      <c r="G25" s="38">
        <f>SUM(G20:G24)</f>
        <v>0</v>
      </c>
      <c r="H25" s="38">
        <f>SUM(H20:H24)</f>
        <v>126</v>
      </c>
      <c r="I25" s="38">
        <f>SUM(I20:I24)</f>
        <v>137</v>
      </c>
      <c r="J25" s="39">
        <f t="shared" si="1"/>
        <v>0.91900000000000004</v>
      </c>
      <c r="K25" s="38">
        <f>MAX(K20:K24)</f>
        <v>6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">
      <c r="F27" s="21"/>
      <c r="G27" s="21"/>
      <c r="H27" s="21"/>
      <c r="I27" s="21"/>
      <c r="J27" s="21"/>
      <c r="K27" s="21"/>
    </row>
    <row r="28" spans="1:14" x14ac:dyDescent="0.2">
      <c r="A28" s="22" t="s">
        <v>9</v>
      </c>
      <c r="B28" s="23" t="str">
        <f>VLOOKUP(L28,[1]LEDEN!A$1:E$65536,2,FALSE)</f>
        <v>DE WITTE Jeffrey</v>
      </c>
      <c r="C28" s="22"/>
      <c r="D28" s="22"/>
      <c r="E28" s="22"/>
      <c r="F28" s="44" t="s">
        <v>10</v>
      </c>
      <c r="G28" s="45" t="str">
        <f>VLOOKUP(L28,[1]LEDEN!A$1:E$65536,3,FALSE)</f>
        <v>BCKS</v>
      </c>
      <c r="H28" s="45"/>
      <c r="I28" s="44"/>
      <c r="J28" s="44"/>
      <c r="K28" s="44"/>
      <c r="L28" s="25">
        <v>6489</v>
      </c>
    </row>
    <row r="29" spans="1:14" ht="7.5" customHeight="1" x14ac:dyDescent="0.2">
      <c r="F29" s="21"/>
      <c r="G29" s="21"/>
      <c r="H29" s="21"/>
      <c r="I29" s="21"/>
      <c r="J29" s="21"/>
      <c r="K29" s="21"/>
    </row>
    <row r="30" spans="1:14" x14ac:dyDescent="0.2">
      <c r="F30" s="27" t="s">
        <v>11</v>
      </c>
      <c r="G30" s="27" t="s">
        <v>12</v>
      </c>
      <c r="H30" s="27">
        <v>2.2999999999999998</v>
      </c>
      <c r="I30" s="27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D'HONT Steven</v>
      </c>
      <c r="D31" s="32"/>
      <c r="E31" s="32"/>
      <c r="F31" s="30">
        <v>0</v>
      </c>
      <c r="G31" s="30"/>
      <c r="H31" s="30">
        <v>34</v>
      </c>
      <c r="I31" s="30">
        <v>42</v>
      </c>
      <c r="J31" s="33">
        <f t="shared" ref="J31:J36" si="2">ROUNDDOWN(H31/I31,3)</f>
        <v>0.80900000000000005</v>
      </c>
      <c r="K31" s="30">
        <v>5</v>
      </c>
      <c r="L31" s="34">
        <v>3</v>
      </c>
      <c r="N31">
        <v>4147</v>
      </c>
    </row>
    <row r="32" spans="1:14" ht="12.75" customHeight="1" x14ac:dyDescent="0.2">
      <c r="B32" s="30">
        <v>2</v>
      </c>
      <c r="C32" s="31" t="str">
        <f>VLOOKUP(N32,[1]LEDEN!A$1:E$65536,2,FALSE)</f>
        <v>BEGHIN Julien</v>
      </c>
      <c r="D32" s="32"/>
      <c r="E32" s="32"/>
      <c r="F32" s="30">
        <v>0</v>
      </c>
      <c r="G32" s="30"/>
      <c r="H32" s="30">
        <v>31</v>
      </c>
      <c r="I32" s="30">
        <v>38</v>
      </c>
      <c r="J32" s="33">
        <f t="shared" si="2"/>
        <v>0.81499999999999995</v>
      </c>
      <c r="K32" s="30">
        <v>3</v>
      </c>
      <c r="L32" s="35"/>
      <c r="N32">
        <v>4740</v>
      </c>
    </row>
    <row r="33" spans="1:14" ht="12.75" customHeight="1" x14ac:dyDescent="0.2">
      <c r="B33" s="30">
        <v>3</v>
      </c>
      <c r="C33" s="31" t="str">
        <f>VLOOKUP(N33,[1]LEDEN!A$1:E$65536,2,FALSE)</f>
        <v>DUYTSCHAEVER Peter</v>
      </c>
      <c r="D33" s="32"/>
      <c r="E33" s="32"/>
      <c r="F33" s="30">
        <v>2</v>
      </c>
      <c r="G33" s="30"/>
      <c r="H33" s="30">
        <v>42</v>
      </c>
      <c r="I33" s="30">
        <v>49</v>
      </c>
      <c r="J33" s="33">
        <f t="shared" si="2"/>
        <v>0.85699999999999998</v>
      </c>
      <c r="K33" s="30">
        <v>5</v>
      </c>
      <c r="L33" s="35"/>
      <c r="N33">
        <v>4513</v>
      </c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107</v>
      </c>
      <c r="I36" s="38">
        <f>SUM(I31:I35)</f>
        <v>129</v>
      </c>
      <c r="J36" s="39">
        <f t="shared" si="2"/>
        <v>0.82899999999999996</v>
      </c>
      <c r="K36" s="38">
        <f>MAX(K31:K35)</f>
        <v>5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">
      <c r="F38" s="21"/>
      <c r="G38" s="21"/>
      <c r="H38" s="21"/>
      <c r="I38" s="21"/>
      <c r="J38" s="21"/>
      <c r="K38" s="21"/>
    </row>
    <row r="39" spans="1:14" ht="13.5" customHeight="1" x14ac:dyDescent="0.2">
      <c r="A39" s="22" t="s">
        <v>9</v>
      </c>
      <c r="B39" s="23" t="str">
        <f>VLOOKUP(L39,[1]LEDEN!A$1:E$65536,2,FALSE)</f>
        <v>DUYTSCHAEVER Peter</v>
      </c>
      <c r="C39" s="22"/>
      <c r="D39" s="22"/>
      <c r="E39" s="22"/>
      <c r="F39" s="44" t="s">
        <v>10</v>
      </c>
      <c r="G39" s="45" t="str">
        <f>VLOOKUP(L39,[1]LEDEN!A$1:E$65536,3,FALSE)</f>
        <v>KAS</v>
      </c>
      <c r="H39" s="45"/>
      <c r="I39" s="44"/>
      <c r="J39" s="44"/>
      <c r="K39" s="44"/>
      <c r="L39" s="25">
        <v>4513</v>
      </c>
    </row>
    <row r="40" spans="1:14" x14ac:dyDescent="0.2">
      <c r="F40" s="21"/>
      <c r="G40" s="21"/>
      <c r="H40" s="21"/>
      <c r="I40" s="21"/>
      <c r="J40" s="21"/>
      <c r="K40" s="21"/>
    </row>
    <row r="41" spans="1:14" x14ac:dyDescent="0.2">
      <c r="F41" s="27" t="s">
        <v>11</v>
      </c>
      <c r="G41" s="27" t="s">
        <v>12</v>
      </c>
      <c r="H41" s="27">
        <v>2.2999999999999998</v>
      </c>
      <c r="I41" s="27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BEGHIN Julien</v>
      </c>
      <c r="D42" s="32"/>
      <c r="E42" s="32"/>
      <c r="F42" s="30">
        <v>0</v>
      </c>
      <c r="G42" s="30"/>
      <c r="H42" s="30">
        <v>21</v>
      </c>
      <c r="I42" s="30">
        <v>29</v>
      </c>
      <c r="J42" s="33">
        <f t="shared" ref="J42:J47" si="3">ROUNDDOWN(H42/I42,3)</f>
        <v>0.72399999999999998</v>
      </c>
      <c r="K42" s="30">
        <v>3</v>
      </c>
      <c r="L42" s="34">
        <v>4</v>
      </c>
      <c r="N42">
        <v>4740</v>
      </c>
    </row>
    <row r="43" spans="1:14" ht="12.75" customHeight="1" x14ac:dyDescent="0.2">
      <c r="B43" s="30">
        <v>2</v>
      </c>
      <c r="C43" s="31" t="str">
        <f>VLOOKUP(N43,[1]LEDEN!A$1:E$65536,2,FALSE)</f>
        <v>D'HONT Steven</v>
      </c>
      <c r="D43" s="32"/>
      <c r="E43" s="32"/>
      <c r="F43" s="30">
        <v>0</v>
      </c>
      <c r="G43" s="30"/>
      <c r="H43" s="30">
        <v>34</v>
      </c>
      <c r="I43" s="30">
        <v>55</v>
      </c>
      <c r="J43" s="33">
        <f t="shared" si="3"/>
        <v>0.61799999999999999</v>
      </c>
      <c r="K43" s="30">
        <v>3</v>
      </c>
      <c r="L43" s="35"/>
      <c r="N43">
        <v>4147</v>
      </c>
    </row>
    <row r="44" spans="1:14" ht="12.75" customHeight="1" x14ac:dyDescent="0.2">
      <c r="B44" s="30">
        <v>3</v>
      </c>
      <c r="C44" s="31" t="str">
        <f>VLOOKUP(N44,[1]LEDEN!A$1:E$65536,2,FALSE)</f>
        <v>DE WITTE Jeffrey</v>
      </c>
      <c r="D44" s="32"/>
      <c r="E44" s="32"/>
      <c r="F44" s="30">
        <v>0</v>
      </c>
      <c r="G44" s="30"/>
      <c r="H44" s="30">
        <v>41</v>
      </c>
      <c r="I44" s="30">
        <v>49</v>
      </c>
      <c r="J44" s="33">
        <f t="shared" si="3"/>
        <v>0.83599999999999997</v>
      </c>
      <c r="K44" s="30">
        <v>7</v>
      </c>
      <c r="L44" s="35"/>
      <c r="N44">
        <v>6489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20</v>
      </c>
      <c r="D47" s="36"/>
      <c r="E47" s="36" t="s">
        <v>18</v>
      </c>
      <c r="F47" s="38">
        <f>SUM(F42:F46)</f>
        <v>0</v>
      </c>
      <c r="G47" s="38">
        <f>SUM(G42:G46)</f>
        <v>0</v>
      </c>
      <c r="H47" s="38">
        <f>SUM(H42:H46)</f>
        <v>96</v>
      </c>
      <c r="I47" s="38">
        <f>SUM(I42:I46)</f>
        <v>133</v>
      </c>
      <c r="J47" s="39">
        <f t="shared" si="3"/>
        <v>0.72099999999999997</v>
      </c>
      <c r="K47" s="38">
        <f>MAX(K42:K46)</f>
        <v>7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1:13" ht="6" customHeight="1" x14ac:dyDescent="0.2">
      <c r="F49" s="21"/>
      <c r="G49" s="21"/>
      <c r="H49" s="21"/>
      <c r="I49" s="21"/>
      <c r="J49" s="21"/>
      <c r="K49" s="21"/>
    </row>
    <row r="50" spans="1:13" hidden="1" x14ac:dyDescent="0.2">
      <c r="A50" s="22" t="s">
        <v>9</v>
      </c>
      <c r="B50" s="23" t="e">
        <f>VLOOKUP(L50,[1]LEDEN!A$1:E$65536,2,FALSE)</f>
        <v>#N/A</v>
      </c>
      <c r="C50" s="22"/>
      <c r="D50" s="22"/>
      <c r="E50" s="22"/>
      <c r="F50" s="44" t="s">
        <v>10</v>
      </c>
      <c r="G50" s="45" t="e">
        <f>VLOOKUP(L50,[1]LEDEN!A$1:E$65536,3,FALSE)</f>
        <v>#N/A</v>
      </c>
      <c r="H50" s="45"/>
      <c r="I50" s="44"/>
      <c r="J50" s="44"/>
      <c r="K50" s="44"/>
      <c r="L50" s="25"/>
    </row>
    <row r="51" spans="1:13" ht="6.75" hidden="1" customHeight="1" x14ac:dyDescent="0.2">
      <c r="F51" s="21"/>
      <c r="G51" s="21"/>
      <c r="H51" s="21"/>
      <c r="I51" s="21"/>
      <c r="J51" s="21"/>
      <c r="K51" s="21"/>
    </row>
    <row r="52" spans="1:13" hidden="1" x14ac:dyDescent="0.2">
      <c r="F52" s="27" t="s">
        <v>11</v>
      </c>
      <c r="G52" s="27" t="s">
        <v>12</v>
      </c>
      <c r="H52" s="27">
        <v>2.2999999999999998</v>
      </c>
      <c r="I52" s="27" t="s">
        <v>13</v>
      </c>
      <c r="J52" s="29" t="s">
        <v>14</v>
      </c>
      <c r="K52" s="27" t="s">
        <v>15</v>
      </c>
      <c r="L52" s="27" t="s">
        <v>16</v>
      </c>
    </row>
    <row r="53" spans="1:13" hidden="1" x14ac:dyDescent="0.2">
      <c r="B53" s="30">
        <v>1</v>
      </c>
      <c r="C53" s="31" t="e">
        <f>VLOOKUP(N53,[1]LEDEN!A$1:E$65536,2,FALSE)</f>
        <v>#N/A</v>
      </c>
      <c r="D53" s="32"/>
      <c r="E53" s="32"/>
      <c r="F53" s="30"/>
      <c r="G53" s="30"/>
      <c r="H53" s="30">
        <f>G53/8*7</f>
        <v>0</v>
      </c>
      <c r="I53" s="30"/>
      <c r="J53" s="33" t="e">
        <f t="shared" ref="J53:J58" si="4">ROUNDDOWN(H53/I53,3)</f>
        <v>#DIV/0!</v>
      </c>
      <c r="K53" s="30"/>
      <c r="L53" s="46"/>
    </row>
    <row r="54" spans="1:13" hidden="1" x14ac:dyDescent="0.2">
      <c r="B54" s="30">
        <v>2</v>
      </c>
      <c r="C54" s="31" t="e">
        <f>VLOOKUP(N54,[1]LEDEN!A$1:E$65536,2,FALSE)</f>
        <v>#N/A</v>
      </c>
      <c r="D54" s="32"/>
      <c r="E54" s="32"/>
      <c r="F54" s="30"/>
      <c r="G54" s="30"/>
      <c r="H54" s="30">
        <f>G54/8*7</f>
        <v>0</v>
      </c>
      <c r="I54" s="30"/>
      <c r="J54" s="33" t="e">
        <f t="shared" si="4"/>
        <v>#DIV/0!</v>
      </c>
      <c r="K54" s="30"/>
      <c r="L54" s="35"/>
    </row>
    <row r="55" spans="1:13" hidden="1" x14ac:dyDescent="0.2">
      <c r="B55" s="30">
        <v>3</v>
      </c>
      <c r="C55" s="31" t="e">
        <f>VLOOKUP(N55,[1]LEDEN!A$1:E$65536,2,FALSE)</f>
        <v>#N/A</v>
      </c>
      <c r="D55" s="32"/>
      <c r="E55" s="32"/>
      <c r="F55" s="30"/>
      <c r="G55" s="30"/>
      <c r="H55" s="30">
        <f>G55/8*7</f>
        <v>0</v>
      </c>
      <c r="I55" s="30"/>
      <c r="J55" s="33" t="e">
        <f t="shared" si="4"/>
        <v>#DIV/0!</v>
      </c>
      <c r="K55" s="30"/>
      <c r="L55" s="35"/>
    </row>
    <row r="56" spans="1:13" hidden="1" x14ac:dyDescent="0.2">
      <c r="B56" s="30">
        <v>4</v>
      </c>
      <c r="C56" s="31" t="e">
        <f>VLOOKUP(N56,[1]LEDEN!A$1:E$65536,2,FALSE)</f>
        <v>#N/A</v>
      </c>
      <c r="D56" s="32"/>
      <c r="E56" s="32"/>
      <c r="F56" s="30"/>
      <c r="G56" s="30"/>
      <c r="H56" s="30">
        <f>G56/8*7</f>
        <v>0</v>
      </c>
      <c r="I56" s="30"/>
      <c r="J56" s="33" t="e">
        <f t="shared" si="4"/>
        <v>#DIV/0!</v>
      </c>
      <c r="K56" s="30"/>
      <c r="L56" s="35"/>
    </row>
    <row r="57" spans="1:13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3" hidden="1" x14ac:dyDescent="0.2">
      <c r="A58" s="36"/>
      <c r="B58" s="37"/>
      <c r="C58" s="36"/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0</v>
      </c>
      <c r="I58" s="38">
        <f>SUM(I53:I57)</f>
        <v>0</v>
      </c>
      <c r="J58" s="39" t="e">
        <f t="shared" si="4"/>
        <v>#DIV/0!</v>
      </c>
      <c r="K58" s="38">
        <f>MAX(K53:K57)</f>
        <v>0</v>
      </c>
      <c r="L58" s="47"/>
    </row>
    <row r="59" spans="1:13" ht="8.25" hidden="1" customHeight="1" x14ac:dyDescent="0.2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1:13" ht="6" hidden="1" customHeight="1" x14ac:dyDescent="0.2">
      <c r="F60" s="21"/>
      <c r="G60" s="21"/>
      <c r="H60" s="21"/>
      <c r="I60" s="21"/>
      <c r="J60" s="21"/>
      <c r="K60" s="21"/>
    </row>
    <row r="62" spans="1:13" ht="15.75" x14ac:dyDescent="0.25">
      <c r="C62" s="48">
        <f ca="1">TODAY()</f>
        <v>41743</v>
      </c>
      <c r="D62" s="49"/>
      <c r="I62" s="50" t="s">
        <v>21</v>
      </c>
      <c r="J62" s="51" t="s">
        <v>22</v>
      </c>
      <c r="K62" s="51"/>
      <c r="L62" s="51"/>
      <c r="M62" s="51"/>
    </row>
    <row r="63" spans="1:13" x14ac:dyDescent="0.2">
      <c r="J63" s="52" t="s">
        <v>23</v>
      </c>
      <c r="K63" s="52"/>
      <c r="L63" s="52"/>
    </row>
  </sheetData>
  <sheetCalcPr fullCalcOnLoad="1"/>
  <mergeCells count="10">
    <mergeCell ref="L54:L57"/>
    <mergeCell ref="C62:D62"/>
    <mergeCell ref="J62:M62"/>
    <mergeCell ref="J63:L63"/>
    <mergeCell ref="C3:D3"/>
    <mergeCell ref="K3:M3"/>
    <mergeCell ref="L9:L14"/>
    <mergeCell ref="L20:L25"/>
    <mergeCell ref="L31:L36"/>
    <mergeCell ref="L42:L47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gwfexc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2014-04-14T11:39:03Z</dcterms:created>
  <dcterms:modified xsi:type="dcterms:W3CDTF">2014-04-14T11:39:29Z</dcterms:modified>
</cp:coreProperties>
</file>