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wf4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<sst xmlns="http://schemas.openxmlformats.org/spreadsheetml/2006/main" count="57" uniqueCount="21">
  <si>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</si>
  <si>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</si>
  <si>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</si>
  <si>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</si>
  <si>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4° KLASSE KADER</t>
  </si>
  <si>
    <t xml:space="preserve">        KLEIN</t>
  </si>
  <si>
    <t>datum:</t>
  </si>
  <si>
    <t>Lokaal: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</si>
  <si>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</si>
  <si>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</si>
  <si>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</si>
  <si>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</si>
  <si>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</si>
  <si>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</si>
  <si>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</si>
  <si>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</si>
  <si>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</si>
  <si>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 xml:space="preserve">GSB </t>
  </si>
  <si>
    <t>Albert Verbeken</t>
  </si>
  <si>
    <t>Beide Vlaanderen</t>
  </si>
  <si>
    <t>KON BRUGSE BC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</si>
</sst>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Font="1" applyBorder="1" applyAlignment="1" quotePrefix="1">
      <alignment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itslag%20gewestfinales%20kader%20KB%202013-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3-2014\uitslagen%20districtfinales%202013-2014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f5"/>
      <sheetName val="gwf4"/>
      <sheetName val="gwf3"/>
      <sheetName val="gwf2"/>
      <sheetName val="SAMENVATTING"/>
      <sheetName val="Blad2"/>
      <sheetName val="databank"/>
      <sheetName val="LEDEN"/>
    </sheetNames>
    <sheetDataSet>
      <sheetData sheetId="7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zoomScalePageLayoutView="0" workbookViewId="0" topLeftCell="A1">
      <selection activeCell="P19" sqref="P18:Q19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41615</v>
      </c>
      <c r="D3" s="11"/>
      <c r="E3" s="12" t="s">
        <v>7</v>
      </c>
      <c r="F3" s="13" t="s">
        <v>20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8</v>
      </c>
      <c r="B6" s="23" t="str">
        <f>VLOOKUP(L6,'[1]LEDEN'!A:E,2,FALSE)</f>
        <v>DE BUSSCHER Walter</v>
      </c>
      <c r="C6" s="22"/>
      <c r="D6" s="22"/>
      <c r="E6" s="22"/>
      <c r="F6" s="22" t="s">
        <v>9</v>
      </c>
      <c r="G6" s="24" t="str">
        <f>VLOOKUP(L6,'[1]LEDEN'!A:E,3,FALSE)</f>
        <v>K.Br</v>
      </c>
      <c r="H6" s="24"/>
      <c r="I6" s="22"/>
      <c r="J6" s="22"/>
      <c r="K6" s="22"/>
      <c r="L6" s="25">
        <v>9062</v>
      </c>
    </row>
    <row r="7" ht="6" customHeight="1"/>
    <row r="8" spans="6:12" ht="12.75">
      <c r="F8" s="26" t="s">
        <v>10</v>
      </c>
      <c r="G8" s="27" t="s">
        <v>11</v>
      </c>
      <c r="H8" s="27">
        <v>2.3</v>
      </c>
      <c r="I8" s="28" t="s">
        <v>12</v>
      </c>
      <c r="J8" s="29" t="s">
        <v>13</v>
      </c>
      <c r="K8" s="27" t="s">
        <v>14</v>
      </c>
      <c r="L8" s="27" t="s">
        <v>15</v>
      </c>
    </row>
    <row r="9" spans="2:14" ht="15" customHeight="1">
      <c r="B9" s="30">
        <v>1</v>
      </c>
      <c r="C9" s="31" t="str">
        <f>VLOOKUP(N9,'[1]LEDEN'!A:E,2,FALSE)</f>
        <v>VAN LANDEGHEM Urbain</v>
      </c>
      <c r="D9" s="32"/>
      <c r="E9" s="32"/>
      <c r="F9" s="30">
        <v>2</v>
      </c>
      <c r="G9" s="30"/>
      <c r="H9" s="30">
        <v>90</v>
      </c>
      <c r="I9" s="30">
        <v>9</v>
      </c>
      <c r="J9" s="33">
        <f aca="true" t="shared" si="0" ref="J9:J14">ROUNDDOWN(H9/I9,2)</f>
        <v>10</v>
      </c>
      <c r="K9" s="30">
        <v>41</v>
      </c>
      <c r="L9" s="34"/>
      <c r="N9">
        <v>4880</v>
      </c>
    </row>
    <row r="10" spans="2:14" ht="15" customHeight="1">
      <c r="B10" s="30">
        <v>2</v>
      </c>
      <c r="C10" s="31" t="str">
        <f>VLOOKUP(N10,'[1]LEDEN'!A:E,2,FALSE)</f>
        <v>VAN HEIRSEELE Roger</v>
      </c>
      <c r="D10" s="32"/>
      <c r="E10" s="32"/>
      <c r="F10" s="30">
        <v>2</v>
      </c>
      <c r="G10" s="30"/>
      <c r="H10" s="30">
        <v>90</v>
      </c>
      <c r="I10" s="30">
        <v>17</v>
      </c>
      <c r="J10" s="33">
        <f t="shared" si="0"/>
        <v>5.29</v>
      </c>
      <c r="K10" s="30">
        <v>29</v>
      </c>
      <c r="L10" s="35">
        <v>1</v>
      </c>
      <c r="N10">
        <v>9260</v>
      </c>
    </row>
    <row r="11" spans="2:14" ht="15" customHeight="1">
      <c r="B11" s="30">
        <v>3</v>
      </c>
      <c r="C11" s="31" t="str">
        <f>VLOOKUP(N11,'[1]LEDEN'!A:E,2,FALSE)</f>
        <v>DECOCK Stephan</v>
      </c>
      <c r="D11" s="32"/>
      <c r="E11" s="32"/>
      <c r="F11" s="30">
        <v>1</v>
      </c>
      <c r="G11" s="30"/>
      <c r="H11" s="30">
        <v>90</v>
      </c>
      <c r="I11" s="30">
        <v>11</v>
      </c>
      <c r="J11" s="33">
        <f t="shared" si="0"/>
        <v>8.18</v>
      </c>
      <c r="K11" s="30">
        <v>21</v>
      </c>
      <c r="L11" s="35"/>
      <c r="N11">
        <v>9440</v>
      </c>
    </row>
    <row r="12" spans="2:14" ht="15" customHeight="1">
      <c r="B12" s="30">
        <v>4</v>
      </c>
      <c r="C12" s="31" t="str">
        <f>VLOOKUP(N12,'[1]LEDEN'!A:E,2,FALSE)</f>
        <v>MATTENS Roger</v>
      </c>
      <c r="D12" s="32"/>
      <c r="E12" s="32"/>
      <c r="F12" s="30">
        <v>2</v>
      </c>
      <c r="G12" s="30"/>
      <c r="H12" s="30">
        <v>90</v>
      </c>
      <c r="I12" s="30">
        <v>6</v>
      </c>
      <c r="J12" s="33">
        <f t="shared" si="0"/>
        <v>15</v>
      </c>
      <c r="K12" s="30">
        <v>37</v>
      </c>
      <c r="L12" s="35"/>
      <c r="N12">
        <v>4294</v>
      </c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16</v>
      </c>
      <c r="F14" s="38">
        <f>SUM(F9:F13)</f>
        <v>7</v>
      </c>
      <c r="G14" s="38">
        <f>SUM(G9:G13)</f>
        <v>0</v>
      </c>
      <c r="H14" s="38">
        <f>SUM(H9:H13)</f>
        <v>360</v>
      </c>
      <c r="I14" s="38">
        <f>SUM(I9:I13)</f>
        <v>43</v>
      </c>
      <c r="J14" s="39">
        <f t="shared" si="0"/>
        <v>8.37</v>
      </c>
      <c r="K14" s="38">
        <f>MAX(K9:K13)</f>
        <v>41</v>
      </c>
      <c r="L14" s="40"/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2.75">
      <c r="A17" s="22" t="s">
        <v>8</v>
      </c>
      <c r="B17" s="23" t="str">
        <f>VLOOKUP(L17,'[1]LEDEN'!A:E,2,FALSE)</f>
        <v>DECOCK Stephan</v>
      </c>
      <c r="C17" s="22"/>
      <c r="D17" s="22"/>
      <c r="E17" s="22"/>
      <c r="F17" s="22" t="s">
        <v>9</v>
      </c>
      <c r="G17" s="24" t="str">
        <f>VLOOKUP(L17,'[1]LEDEN'!A:E,3,FALSE)</f>
        <v>K.GHOK</v>
      </c>
      <c r="H17" s="24"/>
      <c r="I17" s="22"/>
      <c r="J17" s="22"/>
      <c r="K17" s="22"/>
      <c r="L17" s="25">
        <v>9440</v>
      </c>
    </row>
    <row r="18" ht="6" customHeight="1"/>
    <row r="19" spans="6:12" ht="12.75">
      <c r="F19" s="26" t="s">
        <v>10</v>
      </c>
      <c r="G19" s="27" t="s">
        <v>11</v>
      </c>
      <c r="H19" s="27">
        <v>2.3</v>
      </c>
      <c r="I19" s="28" t="s">
        <v>12</v>
      </c>
      <c r="J19" s="29" t="s">
        <v>13</v>
      </c>
      <c r="K19" s="27" t="s">
        <v>14</v>
      </c>
      <c r="L19" s="27" t="s">
        <v>15</v>
      </c>
    </row>
    <row r="20" spans="2:14" ht="12.75">
      <c r="B20" s="30">
        <v>1</v>
      </c>
      <c r="C20" s="31" t="str">
        <f>VLOOKUP(N20,'[1]LEDEN'!A:E,2,FALSE)</f>
        <v>MATTENS Roger</v>
      </c>
      <c r="D20" s="32"/>
      <c r="E20" s="32"/>
      <c r="F20" s="30">
        <v>0</v>
      </c>
      <c r="G20" s="30"/>
      <c r="H20" s="30">
        <v>74</v>
      </c>
      <c r="I20" s="30">
        <v>7</v>
      </c>
      <c r="J20" s="33">
        <f aca="true" t="shared" si="1" ref="J20:J25">ROUNDDOWN(H20/I20,2)</f>
        <v>10.57</v>
      </c>
      <c r="K20" s="30">
        <v>40</v>
      </c>
      <c r="L20" s="34"/>
      <c r="N20">
        <v>4294</v>
      </c>
    </row>
    <row r="21" spans="2:14" ht="12.75">
      <c r="B21" s="30">
        <v>2</v>
      </c>
      <c r="C21" s="31" t="str">
        <f>VLOOKUP(N21,'[1]LEDEN'!A:E,2,FALSE)</f>
        <v>VAN HEIRSEELE Roger</v>
      </c>
      <c r="D21" s="32"/>
      <c r="E21" s="32"/>
      <c r="F21" s="30">
        <v>2</v>
      </c>
      <c r="G21" s="30"/>
      <c r="H21" s="30">
        <v>90</v>
      </c>
      <c r="I21" s="30">
        <v>8</v>
      </c>
      <c r="J21" s="33">
        <f t="shared" si="1"/>
        <v>11.25</v>
      </c>
      <c r="K21" s="30">
        <v>56</v>
      </c>
      <c r="L21" s="35">
        <v>2</v>
      </c>
      <c r="N21">
        <v>9260</v>
      </c>
    </row>
    <row r="22" spans="2:14" ht="12.75">
      <c r="B22" s="30">
        <v>3</v>
      </c>
      <c r="C22" s="31" t="str">
        <f>VLOOKUP(N22,'[1]LEDEN'!A:E,2,FALSE)</f>
        <v>DE BUSSCHER Walter</v>
      </c>
      <c r="D22" s="32"/>
      <c r="E22" s="32"/>
      <c r="F22" s="30">
        <v>1</v>
      </c>
      <c r="G22" s="30"/>
      <c r="H22" s="30">
        <v>90</v>
      </c>
      <c r="I22" s="30">
        <v>11</v>
      </c>
      <c r="J22" s="33">
        <f t="shared" si="1"/>
        <v>8.18</v>
      </c>
      <c r="K22" s="30">
        <v>25</v>
      </c>
      <c r="L22" s="35"/>
      <c r="N22" s="44">
        <v>9062</v>
      </c>
    </row>
    <row r="23" spans="2:14" ht="12.75">
      <c r="B23" s="30">
        <v>4</v>
      </c>
      <c r="C23" s="31" t="str">
        <f>VLOOKUP(N23,'[1]LEDEN'!A:E,2,FALSE)</f>
        <v>VAN LANDEGHEM Urbain</v>
      </c>
      <c r="D23" s="32"/>
      <c r="E23" s="32"/>
      <c r="F23" s="30">
        <v>2</v>
      </c>
      <c r="G23" s="30"/>
      <c r="H23" s="30">
        <v>90</v>
      </c>
      <c r="I23" s="30">
        <v>10</v>
      </c>
      <c r="J23" s="33">
        <f t="shared" si="1"/>
        <v>9</v>
      </c>
      <c r="K23" s="30">
        <v>33</v>
      </c>
      <c r="L23" s="35"/>
      <c r="N23">
        <v>4880</v>
      </c>
    </row>
    <row r="24" spans="2:12" ht="12.75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2.75">
      <c r="A25" s="36"/>
      <c r="B25" s="37"/>
      <c r="C25" s="36"/>
      <c r="D25" s="36"/>
      <c r="E25" s="36" t="s">
        <v>16</v>
      </c>
      <c r="F25" s="38">
        <f>SUM(F20:F24)</f>
        <v>5</v>
      </c>
      <c r="G25" s="38">
        <f>SUM(G20:G24)</f>
        <v>0</v>
      </c>
      <c r="H25" s="38">
        <f>SUM(H20:H24)</f>
        <v>344</v>
      </c>
      <c r="I25" s="38">
        <f>SUM(I20:I24)</f>
        <v>36</v>
      </c>
      <c r="J25" s="39">
        <f t="shared" si="1"/>
        <v>9.55</v>
      </c>
      <c r="K25" s="38">
        <f>MAX(K20:K24)</f>
        <v>56</v>
      </c>
      <c r="L25" s="40"/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2.75">
      <c r="A28" s="22" t="s">
        <v>8</v>
      </c>
      <c r="B28" s="23" t="str">
        <f>VLOOKUP(L28,'[1]LEDEN'!A:E,2,FALSE)</f>
        <v>VAN HEIRSEELE Roger</v>
      </c>
      <c r="C28" s="22"/>
      <c r="D28" s="22"/>
      <c r="E28" s="22"/>
      <c r="F28" s="45" t="s">
        <v>9</v>
      </c>
      <c r="G28" s="46" t="str">
        <f>VLOOKUP(L28,'[1]LEDEN'!A:E,3,FALSE)</f>
        <v>ED</v>
      </c>
      <c r="H28" s="46"/>
      <c r="I28" s="45"/>
      <c r="J28" s="45"/>
      <c r="K28" s="45"/>
      <c r="L28" s="25">
        <v>9260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2.75">
      <c r="F30" s="27" t="s">
        <v>10</v>
      </c>
      <c r="G30" s="27" t="s">
        <v>11</v>
      </c>
      <c r="H30" s="27">
        <v>2.3</v>
      </c>
      <c r="I30" s="27" t="s">
        <v>12</v>
      </c>
      <c r="J30" s="29" t="s">
        <v>13</v>
      </c>
      <c r="K30" s="27" t="s">
        <v>14</v>
      </c>
      <c r="L30" s="27" t="s">
        <v>15</v>
      </c>
    </row>
    <row r="31" spans="2:14" ht="12.75">
      <c r="B31" s="30">
        <v>1</v>
      </c>
      <c r="C31" s="31" t="str">
        <f>VLOOKUP(N31,'[1]LEDEN'!A:E,2,FALSE)</f>
        <v>VAN LANDEGHEM Urbain</v>
      </c>
      <c r="D31" s="32"/>
      <c r="E31" s="32"/>
      <c r="F31" s="30">
        <v>2</v>
      </c>
      <c r="G31" s="30"/>
      <c r="H31" s="30">
        <v>90</v>
      </c>
      <c r="I31" s="30">
        <v>17</v>
      </c>
      <c r="J31" s="33">
        <f aca="true" t="shared" si="2" ref="J31:J36">ROUNDDOWN(H31/I31,2)</f>
        <v>5.29</v>
      </c>
      <c r="K31" s="30">
        <v>15</v>
      </c>
      <c r="L31" s="34"/>
      <c r="N31">
        <v>4880</v>
      </c>
    </row>
    <row r="32" spans="2:14" ht="12.75">
      <c r="B32" s="30">
        <v>2</v>
      </c>
      <c r="C32" s="31" t="str">
        <f>VLOOKUP(N32,'[1]LEDEN'!A:E,2,FALSE)</f>
        <v>DECOCK Stephan</v>
      </c>
      <c r="D32" s="32"/>
      <c r="E32" s="32"/>
      <c r="F32" s="30">
        <v>0</v>
      </c>
      <c r="G32" s="30"/>
      <c r="H32" s="30">
        <v>65</v>
      </c>
      <c r="I32" s="30">
        <v>8</v>
      </c>
      <c r="J32" s="33">
        <f t="shared" si="2"/>
        <v>8.12</v>
      </c>
      <c r="K32" s="30">
        <v>22</v>
      </c>
      <c r="L32" s="35">
        <v>3</v>
      </c>
      <c r="N32">
        <v>9440</v>
      </c>
    </row>
    <row r="33" spans="2:14" ht="12.75">
      <c r="B33" s="30">
        <v>3</v>
      </c>
      <c r="C33" s="31" t="str">
        <f>VLOOKUP(N33,'[1]LEDEN'!A:E,2,FALSE)</f>
        <v>DE BUSSCHER Walter</v>
      </c>
      <c r="D33" s="32"/>
      <c r="E33" s="32"/>
      <c r="F33" s="30">
        <v>0</v>
      </c>
      <c r="G33" s="30"/>
      <c r="H33" s="30">
        <v>79</v>
      </c>
      <c r="I33" s="30">
        <v>17</v>
      </c>
      <c r="J33" s="33">
        <f t="shared" si="2"/>
        <v>4.64</v>
      </c>
      <c r="K33" s="30">
        <v>17</v>
      </c>
      <c r="L33" s="35"/>
      <c r="N33">
        <v>9062</v>
      </c>
    </row>
    <row r="34" spans="2:14" ht="12.75">
      <c r="B34" s="30">
        <v>4</v>
      </c>
      <c r="C34" s="31" t="str">
        <f>VLOOKUP(N34,'[1]LEDEN'!A:E,2,FALSE)</f>
        <v>MATTENS Roger</v>
      </c>
      <c r="D34" s="32"/>
      <c r="E34" s="32"/>
      <c r="F34" s="30">
        <v>2</v>
      </c>
      <c r="G34" s="30"/>
      <c r="H34" s="30">
        <v>90</v>
      </c>
      <c r="I34" s="30">
        <v>22</v>
      </c>
      <c r="J34" s="33">
        <f t="shared" si="2"/>
        <v>4.09</v>
      </c>
      <c r="K34" s="30">
        <v>18</v>
      </c>
      <c r="L34" s="35"/>
      <c r="N34">
        <v>4294</v>
      </c>
    </row>
    <row r="35" spans="2:12" ht="12.75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2.75">
      <c r="A36" s="36"/>
      <c r="B36" s="37"/>
      <c r="C36" s="36"/>
      <c r="D36" s="36"/>
      <c r="E36" s="36" t="s">
        <v>16</v>
      </c>
      <c r="F36" s="38">
        <f>SUM(F31:F35)</f>
        <v>4</v>
      </c>
      <c r="G36" s="38">
        <f>SUM(G31:G35)</f>
        <v>0</v>
      </c>
      <c r="H36" s="38">
        <f>SUM(H31:H35)</f>
        <v>324</v>
      </c>
      <c r="I36" s="38">
        <f>SUM(I31:I35)</f>
        <v>64</v>
      </c>
      <c r="J36" s="39">
        <f t="shared" si="2"/>
        <v>5.06</v>
      </c>
      <c r="K36" s="38">
        <f>MAX(K31:K35)</f>
        <v>22</v>
      </c>
      <c r="L36" s="40"/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8</v>
      </c>
      <c r="B39" s="23" t="str">
        <f>VLOOKUP(L39,'[1]LEDEN'!A:E,2,FALSE)</f>
        <v>VAN LANDEGHEM Urbain</v>
      </c>
      <c r="C39" s="22"/>
      <c r="D39" s="22"/>
      <c r="E39" s="22"/>
      <c r="F39" s="45" t="s">
        <v>9</v>
      </c>
      <c r="G39" s="46" t="str">
        <f>VLOOKUP(L39,'[1]LEDEN'!A:E,3,FALSE)</f>
        <v>QU</v>
      </c>
      <c r="H39" s="46"/>
      <c r="I39" s="45"/>
      <c r="J39" s="45"/>
      <c r="K39" s="45"/>
      <c r="L39" s="25">
        <v>4880</v>
      </c>
    </row>
    <row r="40" spans="6:11" ht="12.75">
      <c r="F40" s="21"/>
      <c r="G40" s="21"/>
      <c r="H40" s="21"/>
      <c r="I40" s="21"/>
      <c r="J40" s="21"/>
      <c r="K40" s="21"/>
    </row>
    <row r="41" spans="6:12" ht="12.75">
      <c r="F41" s="27" t="s">
        <v>10</v>
      </c>
      <c r="G41" s="27" t="s">
        <v>11</v>
      </c>
      <c r="H41" s="27">
        <v>2.3</v>
      </c>
      <c r="I41" s="27" t="s">
        <v>12</v>
      </c>
      <c r="J41" s="29" t="s">
        <v>13</v>
      </c>
      <c r="K41" s="27" t="s">
        <v>14</v>
      </c>
      <c r="L41" s="27" t="s">
        <v>15</v>
      </c>
    </row>
    <row r="42" spans="2:14" ht="12.75">
      <c r="B42" s="30">
        <v>1</v>
      </c>
      <c r="C42" s="31" t="str">
        <f>VLOOKUP(N42,'[1]LEDEN'!A:E,2,FALSE)</f>
        <v>VAN HEIRSEELE Roger</v>
      </c>
      <c r="D42" s="32"/>
      <c r="E42" s="32"/>
      <c r="F42" s="30">
        <v>0</v>
      </c>
      <c r="G42" s="30"/>
      <c r="H42" s="30">
        <v>80</v>
      </c>
      <c r="I42" s="30">
        <v>17</v>
      </c>
      <c r="J42" s="33">
        <f aca="true" t="shared" si="3" ref="J42:J47">ROUNDDOWN(H42/I42,2)</f>
        <v>4.7</v>
      </c>
      <c r="K42" s="30">
        <v>33</v>
      </c>
      <c r="L42" s="34"/>
      <c r="N42">
        <v>9260</v>
      </c>
    </row>
    <row r="43" spans="2:14" ht="12.75">
      <c r="B43" s="30">
        <v>2</v>
      </c>
      <c r="C43" s="31" t="str">
        <f>VLOOKUP(N43,'[1]LEDEN'!A:E,2,FALSE)</f>
        <v>DE BUSSCHER Walter</v>
      </c>
      <c r="D43" s="32"/>
      <c r="E43" s="32"/>
      <c r="F43" s="30">
        <v>0</v>
      </c>
      <c r="G43" s="30"/>
      <c r="H43" s="30">
        <v>77</v>
      </c>
      <c r="I43" s="30">
        <v>9</v>
      </c>
      <c r="J43" s="33">
        <f t="shared" si="3"/>
        <v>8.55</v>
      </c>
      <c r="K43" s="30">
        <v>33</v>
      </c>
      <c r="L43" s="35">
        <v>4</v>
      </c>
      <c r="N43">
        <v>9062</v>
      </c>
    </row>
    <row r="44" spans="2:14" ht="12.75">
      <c r="B44" s="30">
        <v>3</v>
      </c>
      <c r="C44" s="31" t="str">
        <f>VLOOKUP(N44,'[1]LEDEN'!A:E,2,FALSE)</f>
        <v>MATTENS Roger</v>
      </c>
      <c r="D44" s="32"/>
      <c r="E44" s="32"/>
      <c r="F44" s="30">
        <v>1</v>
      </c>
      <c r="G44" s="30"/>
      <c r="H44" s="30">
        <v>90</v>
      </c>
      <c r="I44" s="30">
        <v>25</v>
      </c>
      <c r="J44" s="33">
        <f t="shared" si="3"/>
        <v>3.6</v>
      </c>
      <c r="K44" s="30">
        <v>14</v>
      </c>
      <c r="L44" s="35"/>
      <c r="N44">
        <v>4294</v>
      </c>
    </row>
    <row r="45" spans="2:14" ht="12.75">
      <c r="B45" s="30">
        <v>4</v>
      </c>
      <c r="C45" s="31" t="str">
        <f>VLOOKUP(N45,'[1]LEDEN'!A:E,2,FALSE)</f>
        <v>DECOCK Stephan</v>
      </c>
      <c r="D45" s="32"/>
      <c r="E45" s="32"/>
      <c r="F45" s="30">
        <v>0</v>
      </c>
      <c r="G45" s="30"/>
      <c r="H45" s="30">
        <v>67</v>
      </c>
      <c r="I45" s="30">
        <v>10</v>
      </c>
      <c r="J45" s="33">
        <f t="shared" si="3"/>
        <v>6.7</v>
      </c>
      <c r="K45" s="30">
        <v>26</v>
      </c>
      <c r="L45" s="35"/>
      <c r="N45">
        <v>9440</v>
      </c>
    </row>
    <row r="46" spans="2:12" ht="12.7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2.75">
      <c r="A47" s="36"/>
      <c r="B47" s="37"/>
      <c r="C47" s="36"/>
      <c r="D47" s="36"/>
      <c r="E47" s="36" t="s">
        <v>16</v>
      </c>
      <c r="F47" s="38">
        <f>SUM(F42:F46)</f>
        <v>1</v>
      </c>
      <c r="G47" s="38">
        <f>SUM(G42:G46)</f>
        <v>0</v>
      </c>
      <c r="H47" s="38">
        <f>SUM(H42:H46)</f>
        <v>314</v>
      </c>
      <c r="I47" s="38">
        <f>SUM(I42:I46)</f>
        <v>61</v>
      </c>
      <c r="J47" s="39">
        <f t="shared" si="3"/>
        <v>5.14</v>
      </c>
      <c r="K47" s="38">
        <f>MAX(K42:K46)</f>
        <v>33</v>
      </c>
      <c r="L47" s="40"/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  <row r="50" spans="1:12" ht="13.5" customHeight="1">
      <c r="A50" s="22" t="s">
        <v>8</v>
      </c>
      <c r="B50" s="23" t="str">
        <f>VLOOKUP(L50,'[1]LEDEN'!A:E,2,FALSE)</f>
        <v>MATTENS Roger</v>
      </c>
      <c r="C50" s="22"/>
      <c r="D50" s="22"/>
      <c r="E50" s="22"/>
      <c r="F50" s="45" t="s">
        <v>9</v>
      </c>
      <c r="G50" s="46" t="str">
        <f>VLOOKUP(L50,'[1]LEDEN'!A:E,3,FALSE)</f>
        <v>SMA</v>
      </c>
      <c r="H50" s="46"/>
      <c r="I50" s="45"/>
      <c r="J50" s="45"/>
      <c r="K50" s="45"/>
      <c r="L50" s="25">
        <v>4294</v>
      </c>
    </row>
    <row r="51" spans="6:11" ht="12.75">
      <c r="F51" s="21"/>
      <c r="G51" s="21"/>
      <c r="H51" s="21"/>
      <c r="I51" s="21"/>
      <c r="J51" s="21"/>
      <c r="K51" s="21"/>
    </row>
    <row r="52" spans="6:12" ht="12.75">
      <c r="F52" s="27" t="s">
        <v>10</v>
      </c>
      <c r="G52" s="27" t="s">
        <v>11</v>
      </c>
      <c r="H52" s="27">
        <v>2.3</v>
      </c>
      <c r="I52" s="27" t="s">
        <v>12</v>
      </c>
      <c r="J52" s="29" t="s">
        <v>13</v>
      </c>
      <c r="K52" s="27" t="s">
        <v>14</v>
      </c>
      <c r="L52" s="27" t="s">
        <v>15</v>
      </c>
    </row>
    <row r="53" spans="2:14" ht="12.75">
      <c r="B53" s="30">
        <v>1</v>
      </c>
      <c r="C53" s="31" t="str">
        <f>VLOOKUP(N53,'[1]LEDEN'!A:E,2,FALSE)</f>
        <v>DECOCK Stephan</v>
      </c>
      <c r="D53" s="32"/>
      <c r="E53" s="32"/>
      <c r="F53" s="30">
        <v>2</v>
      </c>
      <c r="G53" s="30"/>
      <c r="H53" s="30">
        <v>90</v>
      </c>
      <c r="I53" s="30">
        <v>7</v>
      </c>
      <c r="J53" s="33">
        <f aca="true" t="shared" si="4" ref="J53:J58">ROUNDDOWN(H53/I53,2)</f>
        <v>12.85</v>
      </c>
      <c r="K53" s="30">
        <v>22</v>
      </c>
      <c r="L53" s="34"/>
      <c r="N53">
        <v>9440</v>
      </c>
    </row>
    <row r="54" spans="2:14" ht="12.75">
      <c r="B54" s="30">
        <v>2</v>
      </c>
      <c r="C54" s="31" t="str">
        <f>VLOOKUP(N54,'[1]LEDEN'!A:E,2,FALSE)</f>
        <v>VAN LANDEGHEM Urbain</v>
      </c>
      <c r="D54" s="32"/>
      <c r="E54" s="32"/>
      <c r="F54" s="30">
        <v>1</v>
      </c>
      <c r="G54" s="30"/>
      <c r="H54" s="30">
        <v>90</v>
      </c>
      <c r="I54" s="30">
        <v>25</v>
      </c>
      <c r="J54" s="33">
        <f t="shared" si="4"/>
        <v>3.6</v>
      </c>
      <c r="K54" s="30">
        <v>23</v>
      </c>
      <c r="L54" s="35">
        <v>5</v>
      </c>
      <c r="N54">
        <v>4880</v>
      </c>
    </row>
    <row r="55" spans="2:14" ht="12.75">
      <c r="B55" s="30">
        <v>3</v>
      </c>
      <c r="C55" s="31" t="str">
        <f>VLOOKUP(N55,'[1]LEDEN'!A:E,2,FALSE)</f>
        <v>VAN HEIRSEELE Roger</v>
      </c>
      <c r="D55" s="32"/>
      <c r="E55" s="32"/>
      <c r="F55" s="30">
        <v>0</v>
      </c>
      <c r="G55" s="30"/>
      <c r="H55" s="30">
        <v>72</v>
      </c>
      <c r="I55" s="30">
        <v>22</v>
      </c>
      <c r="J55" s="33">
        <f t="shared" si="4"/>
        <v>3.27</v>
      </c>
      <c r="K55" s="30">
        <v>13</v>
      </c>
      <c r="L55" s="35"/>
      <c r="N55">
        <v>9260</v>
      </c>
    </row>
    <row r="56" spans="2:14" ht="12.75">
      <c r="B56" s="30">
        <v>4</v>
      </c>
      <c r="C56" s="31" t="str">
        <f>VLOOKUP(N56,'[1]LEDEN'!A:E,2,FALSE)</f>
        <v>DE BUSSCHER Walter</v>
      </c>
      <c r="D56" s="32"/>
      <c r="E56" s="32"/>
      <c r="F56" s="30">
        <v>0</v>
      </c>
      <c r="G56" s="30"/>
      <c r="H56" s="30">
        <v>38</v>
      </c>
      <c r="I56" s="30">
        <v>6</v>
      </c>
      <c r="J56" s="33">
        <f t="shared" si="4"/>
        <v>6.33</v>
      </c>
      <c r="K56" s="30">
        <v>16</v>
      </c>
      <c r="L56" s="35"/>
      <c r="N56">
        <v>9062</v>
      </c>
    </row>
    <row r="57" spans="2:12" ht="12.75" hidden="1">
      <c r="B57" s="30">
        <v>5</v>
      </c>
      <c r="C57" s="31" t="e">
        <f>VLOOKUP(N57,'[1]LEDEN'!A:E,2,FALSE)</f>
        <v>#N/A</v>
      </c>
      <c r="D57" s="32"/>
      <c r="E57" s="32"/>
      <c r="F57" s="30"/>
      <c r="G57" s="30"/>
      <c r="H57" s="30">
        <f>G57/8*7</f>
        <v>0</v>
      </c>
      <c r="I57" s="30"/>
      <c r="J57" s="33" t="e">
        <f t="shared" si="4"/>
        <v>#DIV/0!</v>
      </c>
      <c r="K57" s="30"/>
      <c r="L57" s="35"/>
    </row>
    <row r="58" spans="1:12" ht="12.75">
      <c r="A58" s="36"/>
      <c r="B58" s="37"/>
      <c r="C58" s="36"/>
      <c r="D58" s="36"/>
      <c r="E58" s="36" t="s">
        <v>16</v>
      </c>
      <c r="F58" s="38">
        <f>SUM(F53:F57)</f>
        <v>3</v>
      </c>
      <c r="G58" s="38">
        <f>SUM(G53:G57)</f>
        <v>0</v>
      </c>
      <c r="H58" s="38">
        <f>SUM(H53:H57)</f>
        <v>290</v>
      </c>
      <c r="I58" s="38">
        <f>SUM(I53:I57)</f>
        <v>60</v>
      </c>
      <c r="J58" s="39">
        <f t="shared" si="4"/>
        <v>4.83</v>
      </c>
      <c r="K58" s="38">
        <f>MAX(K53:K57)</f>
        <v>23</v>
      </c>
      <c r="L58" s="40"/>
    </row>
    <row r="61" spans="3:10" ht="15.75">
      <c r="C61" s="47">
        <f ca="1">TODAY()</f>
        <v>41624</v>
      </c>
      <c r="D61" s="48"/>
      <c r="I61" s="49" t="s">
        <v>17</v>
      </c>
      <c r="J61" s="50" t="s">
        <v>18</v>
      </c>
    </row>
    <row r="62" ht="12.75">
      <c r="I62" s="50" t="s">
        <v>19</v>
      </c>
    </row>
    <row r="64" spans="10:13" ht="15">
      <c r="J64" s="51"/>
      <c r="K64" s="51"/>
      <c r="L64" s="51"/>
      <c r="M64" s="51"/>
    </row>
  </sheetData>
  <sheetProtection/>
  <mergeCells count="10">
    <mergeCell ref="L43:L46"/>
    <mergeCell ref="L54:L57"/>
    <mergeCell ref="C61:D61"/>
    <mergeCell ref="J64:M64"/>
    <mergeCell ref="C3:D3"/>
    <mergeCell ref="F3:I3"/>
    <mergeCell ref="K3:M3"/>
    <mergeCell ref="L10:L13"/>
    <mergeCell ref="L21:L24"/>
    <mergeCell ref="L32:L35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2013-12-16T09:08:56Z</dcterms:created>
  <dcterms:modified xsi:type="dcterms:W3CDTF">2013-12-16T09:10:05Z</dcterms:modified>
  <cp:category/>
  <cp:version/>
  <cp:contentType/>
  <cp:contentStatus/>
</cp:coreProperties>
</file>