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6390"/>
  </bookViews>
  <sheets>
    <sheet name="gwf5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14210"/>
</workbook>
</file>

<file path=xl/calcChain.xml><?xml version="1.0" encoding="utf-8"?>
<calcChain xmlns="http://schemas.openxmlformats.org/spreadsheetml/2006/main">
  <c r="C50" i="1"/>
  <c r="K47"/>
  <c r="I47"/>
  <c r="H47"/>
  <c r="J47"/>
  <c r="G47"/>
  <c r="F47"/>
  <c r="J46"/>
  <c r="C46"/>
  <c r="J45"/>
  <c r="C45"/>
  <c r="J44"/>
  <c r="C44"/>
  <c r="J43"/>
  <c r="C43"/>
  <c r="J42"/>
  <c r="C42"/>
  <c r="H39"/>
  <c r="G39"/>
  <c r="B39"/>
  <c r="K36"/>
  <c r="I36"/>
  <c r="H36"/>
  <c r="J36"/>
  <c r="G36"/>
  <c r="F36"/>
  <c r="J35"/>
  <c r="C35"/>
  <c r="J34"/>
  <c r="C34"/>
  <c r="J33"/>
  <c r="C33"/>
  <c r="J32"/>
  <c r="C32"/>
  <c r="J31"/>
  <c r="C31"/>
  <c r="H28"/>
  <c r="G28"/>
  <c r="B28"/>
  <c r="K25"/>
  <c r="I25"/>
  <c r="H25"/>
  <c r="J25"/>
  <c r="G25"/>
  <c r="F25"/>
  <c r="J24"/>
  <c r="C24"/>
  <c r="J23"/>
  <c r="C23"/>
  <c r="J22"/>
  <c r="C22"/>
  <c r="J21"/>
  <c r="C21"/>
  <c r="J20"/>
  <c r="C20"/>
  <c r="H17"/>
  <c r="G17"/>
  <c r="B17"/>
  <c r="K14"/>
  <c r="I14"/>
  <c r="J14"/>
  <c r="H14"/>
  <c r="G14"/>
  <c r="F14"/>
  <c r="J13"/>
  <c r="C13"/>
  <c r="J12"/>
  <c r="C12"/>
  <c r="J11"/>
  <c r="C11"/>
  <c r="J10"/>
  <c r="C10"/>
  <c r="J9"/>
  <c r="C9"/>
  <c r="H6"/>
  <c r="G6"/>
  <c r="B6"/>
</calcChain>
</file>

<file path=xl/sharedStrings.xml><?xml version="1.0" encoding="utf-8"?>
<sst xmlns="http://schemas.openxmlformats.org/spreadsheetml/2006/main" count="57" uniqueCount="24">
  <si>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</si>
  <si>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</si>
  <si>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</si>
  <si>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</si>
  <si>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KADER </t>
  </si>
  <si>
    <t>MATCH</t>
  </si>
  <si>
    <t>datum:</t>
  </si>
  <si>
    <t>Lokaal:</t>
  </si>
  <si>
    <t xml:space="preserve">BC 'T SLEEPBOOTJE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</si>
  <si>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</si>
  <si>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</si>
  <si>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</si>
  <si>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</si>
  <si>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</si>
  <si>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</si>
  <si>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</si>
  <si>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</si>
  <si>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</si>
  <si>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</si>
  <si>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X  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</si>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</sst>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</cellStyleXfs>
  <cellXfs count="5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0" xfId="0" quotePrefix="1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12" xfId="0" applyBorder="1" applyAlignment="1">
      <alignment horizontal="left"/>
    </xf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6" xfId="0" applyFont="1" applyBorder="1" applyAlignme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ales%202013-2014/uitslag%20districtfinales%20kader%20M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activeCell="C11" sqref="C11"/>
    </sheetView>
  </sheetViews>
  <sheetFormatPr defaultRowHeight="12.7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style="17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4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4" ht="17.25" customHeight="1">
      <c r="A3" s="6" t="s">
        <v>6</v>
      </c>
      <c r="B3" s="7"/>
      <c r="C3" s="52">
        <v>41657</v>
      </c>
      <c r="D3" s="52"/>
      <c r="E3" s="11" t="s">
        <v>7</v>
      </c>
      <c r="F3" s="53" t="s">
        <v>8</v>
      </c>
      <c r="G3" s="53"/>
      <c r="H3" s="53"/>
      <c r="I3" s="53"/>
      <c r="J3" s="12"/>
      <c r="K3" s="54"/>
      <c r="L3" s="54"/>
      <c r="M3" s="55"/>
    </row>
    <row r="4" spans="1:14" ht="3.75" customHeight="1">
      <c r="A4" s="13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6"/>
    </row>
    <row r="5" spans="1:14" ht="5.25" customHeight="1"/>
    <row r="6" spans="1:14">
      <c r="A6" s="18" t="s">
        <v>9</v>
      </c>
      <c r="B6" s="19" t="str">
        <f>VLOOKUP(L6,[2]LEDEN!A$1:E$65536,2,FALSE)</f>
        <v>HOUTHAEVE Jean-Marie</v>
      </c>
      <c r="C6" s="18"/>
      <c r="D6" s="18"/>
      <c r="E6" s="18"/>
      <c r="F6" s="18" t="s">
        <v>10</v>
      </c>
      <c r="G6" s="20" t="str">
        <f>VLOOKUP(L6,[2]LEDEN!A$1:E$65536,3,FALSE)</f>
        <v>DOS</v>
      </c>
      <c r="H6" s="21" t="str">
        <f>VLOOKUP(L6,[2]LEDEN!A$1:E$65536,3,FALSE)</f>
        <v>DOS</v>
      </c>
      <c r="I6" s="18"/>
      <c r="J6" s="18"/>
      <c r="K6" s="18"/>
      <c r="L6" s="22">
        <v>4776</v>
      </c>
    </row>
    <row r="7" spans="1:14" ht="6" customHeight="1"/>
    <row r="8" spans="1:14">
      <c r="F8" s="23" t="s">
        <v>11</v>
      </c>
      <c r="G8" s="24" t="s">
        <v>12</v>
      </c>
      <c r="H8" s="24" t="s">
        <v>12</v>
      </c>
      <c r="I8" s="25" t="s">
        <v>13</v>
      </c>
      <c r="J8" s="26" t="s">
        <v>14</v>
      </c>
      <c r="K8" s="24" t="s">
        <v>15</v>
      </c>
      <c r="L8" s="24" t="s">
        <v>16</v>
      </c>
    </row>
    <row r="9" spans="1:14" s="17" customFormat="1" ht="15" customHeight="1">
      <c r="B9" s="27">
        <v>1</v>
      </c>
      <c r="C9" s="45" t="str">
        <f>VLOOKUP(N9,[2]LEDEN!A$1:E$65536,2,FALSE)</f>
        <v>GRYSON Dirk</v>
      </c>
      <c r="D9" s="28"/>
      <c r="E9" s="28"/>
      <c r="F9" s="27">
        <v>2</v>
      </c>
      <c r="G9" s="27"/>
      <c r="H9" s="27">
        <v>50</v>
      </c>
      <c r="I9" s="27">
        <v>19</v>
      </c>
      <c r="J9" s="29">
        <f t="shared" ref="J9:J14" si="0">ROUNDDOWN(H9/I9,2)</f>
        <v>2.63</v>
      </c>
      <c r="K9" s="27">
        <v>11</v>
      </c>
      <c r="L9" s="56">
        <v>1</v>
      </c>
      <c r="N9" s="17">
        <v>6722</v>
      </c>
    </row>
    <row r="10" spans="1:14" s="17" customFormat="1" ht="15" customHeight="1">
      <c r="B10" s="27">
        <v>2</v>
      </c>
      <c r="C10" s="45" t="str">
        <f>VLOOKUP(N10,[2]LEDEN!A$1:E$65536,2,FALSE)</f>
        <v>WERBROUCK Luc</v>
      </c>
      <c r="D10" s="28"/>
      <c r="E10" s="28"/>
      <c r="F10" s="27">
        <v>2</v>
      </c>
      <c r="G10" s="27"/>
      <c r="H10" s="27">
        <v>50</v>
      </c>
      <c r="I10" s="27">
        <v>23</v>
      </c>
      <c r="J10" s="29">
        <f t="shared" si="0"/>
        <v>2.17</v>
      </c>
      <c r="K10" s="27">
        <v>8</v>
      </c>
      <c r="L10" s="57"/>
      <c r="N10" s="17">
        <v>4133</v>
      </c>
    </row>
    <row r="11" spans="1:14" s="17" customFormat="1" ht="15" customHeight="1">
      <c r="B11" s="27">
        <v>3</v>
      </c>
      <c r="C11" s="45" t="str">
        <f>VLOOKUP(N11,[2]LEDEN!A$1:E$65536,2,FALSE)</f>
        <v>WAEM Chris</v>
      </c>
      <c r="D11" s="28"/>
      <c r="E11" s="30"/>
      <c r="F11" s="27">
        <v>2</v>
      </c>
      <c r="G11" s="27"/>
      <c r="H11" s="27">
        <v>50</v>
      </c>
      <c r="I11" s="27">
        <v>12</v>
      </c>
      <c r="J11" s="29">
        <f t="shared" si="0"/>
        <v>4.16</v>
      </c>
      <c r="K11" s="27">
        <v>13</v>
      </c>
      <c r="L11" s="57"/>
      <c r="N11" s="31">
        <v>9082</v>
      </c>
    </row>
    <row r="12" spans="1:14" ht="15" hidden="1" customHeight="1">
      <c r="B12" s="27">
        <v>4</v>
      </c>
      <c r="C12" s="32" t="e">
        <f>VLOOKUP(N12,[2]LEDEN!A$1:E$65536,2,FALSE)</f>
        <v>#N/A</v>
      </c>
      <c r="D12" s="33"/>
      <c r="E12" s="33"/>
      <c r="F12" s="27"/>
      <c r="G12" s="27"/>
      <c r="H12" s="27"/>
      <c r="I12" s="27"/>
      <c r="J12" s="29" t="e">
        <f t="shared" si="0"/>
        <v>#DIV/0!</v>
      </c>
      <c r="K12" s="27"/>
      <c r="L12" s="57"/>
    </row>
    <row r="13" spans="1:14" ht="15" hidden="1" customHeight="1">
      <c r="B13" s="27">
        <v>5</v>
      </c>
      <c r="C13" s="32" t="e">
        <f>VLOOKUP(N13,[2]LEDEN!A$1:E$65536,2,FALSE)</f>
        <v>#N/A</v>
      </c>
      <c r="D13" s="33"/>
      <c r="E13" s="33"/>
      <c r="F13" s="27"/>
      <c r="G13" s="27"/>
      <c r="H13" s="27"/>
      <c r="I13" s="27"/>
      <c r="J13" s="29" t="e">
        <f t="shared" si="0"/>
        <v>#DIV/0!</v>
      </c>
      <c r="K13" s="27"/>
      <c r="L13" s="57"/>
    </row>
    <row r="14" spans="1:14" ht="15" customHeight="1">
      <c r="A14" s="34"/>
      <c r="B14" s="35"/>
      <c r="C14" s="36" t="s">
        <v>17</v>
      </c>
      <c r="D14" s="34"/>
      <c r="E14" s="34" t="s">
        <v>18</v>
      </c>
      <c r="F14" s="37">
        <f>SUM(F9:F13)</f>
        <v>6</v>
      </c>
      <c r="G14" s="37">
        <f>SUM(G9:G13)</f>
        <v>0</v>
      </c>
      <c r="H14" s="37">
        <f>SUM(H9:H13)</f>
        <v>150</v>
      </c>
      <c r="I14" s="37">
        <f>SUM(I9:I13)</f>
        <v>54</v>
      </c>
      <c r="J14" s="38">
        <f t="shared" si="0"/>
        <v>2.77</v>
      </c>
      <c r="K14" s="37">
        <f>MAX(K9:K13)</f>
        <v>13</v>
      </c>
      <c r="L14" s="58"/>
      <c r="M14" s="39"/>
    </row>
    <row r="15" spans="1:14" ht="8.25" customHeight="1" thickBot="1">
      <c r="A15" s="40"/>
      <c r="B15" s="41"/>
      <c r="C15" s="40"/>
      <c r="D15" s="40"/>
      <c r="E15" s="40"/>
      <c r="F15" s="40"/>
      <c r="G15" s="40"/>
      <c r="H15" s="41"/>
      <c r="I15" s="40"/>
      <c r="J15" s="40"/>
      <c r="K15" s="40"/>
      <c r="L15" s="40"/>
    </row>
    <row r="16" spans="1:14" ht="7.5" customHeight="1"/>
    <row r="17" spans="1:14">
      <c r="A17" s="18" t="s">
        <v>9</v>
      </c>
      <c r="B17" s="19" t="str">
        <f>VLOOKUP(L17,[2]LEDEN!A$1:E$65536,2,FALSE)</f>
        <v>GRYSON Dirk</v>
      </c>
      <c r="C17" s="18"/>
      <c r="D17" s="18"/>
      <c r="E17" s="18"/>
      <c r="F17" s="18" t="s">
        <v>10</v>
      </c>
      <c r="G17" s="20" t="str">
        <f>VLOOKUP(L17,[2]LEDEN!A$1:E$65536,3,FALSE)</f>
        <v>WOH</v>
      </c>
      <c r="H17" s="21" t="str">
        <f>VLOOKUP(L17,[2]LEDEN!A$1:E$65536,3,FALSE)</f>
        <v>WOH</v>
      </c>
      <c r="I17" s="18"/>
      <c r="J17" s="18"/>
      <c r="K17" s="18"/>
      <c r="L17" s="22">
        <v>6722</v>
      </c>
    </row>
    <row r="18" spans="1:14" ht="6" customHeight="1"/>
    <row r="19" spans="1:14">
      <c r="F19" s="23" t="s">
        <v>11</v>
      </c>
      <c r="G19" s="24" t="s">
        <v>12</v>
      </c>
      <c r="H19" s="24" t="s">
        <v>12</v>
      </c>
      <c r="I19" s="25" t="s">
        <v>13</v>
      </c>
      <c r="J19" s="26" t="s">
        <v>14</v>
      </c>
      <c r="K19" s="24" t="s">
        <v>15</v>
      </c>
      <c r="L19" s="24" t="s">
        <v>16</v>
      </c>
    </row>
    <row r="20" spans="1:14">
      <c r="B20" s="27"/>
      <c r="C20" s="32" t="str">
        <f>VLOOKUP(N20,[2]LEDEN!A$1:E$65536,2,FALSE)</f>
        <v>HOUTHAEVE Jean-Marie</v>
      </c>
      <c r="D20" s="33"/>
      <c r="E20" s="33"/>
      <c r="F20" s="27">
        <v>0</v>
      </c>
      <c r="G20" s="27"/>
      <c r="H20" s="27">
        <v>42</v>
      </c>
      <c r="I20" s="27">
        <v>19</v>
      </c>
      <c r="J20" s="29">
        <f t="shared" ref="J20:J25" si="1">ROUNDDOWN(H20/I20,2)</f>
        <v>2.21</v>
      </c>
      <c r="K20" s="27">
        <v>11</v>
      </c>
      <c r="L20" s="46">
        <v>2</v>
      </c>
      <c r="N20">
        <v>4776</v>
      </c>
    </row>
    <row r="21" spans="1:14" ht="13.15" customHeight="1">
      <c r="B21" s="27"/>
      <c r="C21" s="32" t="str">
        <f>VLOOKUP(N21,[2]LEDEN!A$1:E$65536,2,FALSE)</f>
        <v>WAEM Chris</v>
      </c>
      <c r="D21" s="33"/>
      <c r="E21" s="33"/>
      <c r="F21" s="27">
        <v>0</v>
      </c>
      <c r="G21" s="27"/>
      <c r="H21" s="27">
        <v>46</v>
      </c>
      <c r="I21" s="27">
        <v>31</v>
      </c>
      <c r="J21" s="29">
        <f t="shared" si="1"/>
        <v>1.48</v>
      </c>
      <c r="K21" s="27">
        <v>6</v>
      </c>
      <c r="L21" s="47"/>
      <c r="N21">
        <v>9082</v>
      </c>
    </row>
    <row r="22" spans="1:14" ht="13.15" customHeight="1">
      <c r="B22" s="27"/>
      <c r="C22" s="32" t="str">
        <f>VLOOKUP(N22,[2]LEDEN!A$1:E$65536,2,FALSE)</f>
        <v>WERBROUCK Luc</v>
      </c>
      <c r="D22" s="33"/>
      <c r="E22" s="33"/>
      <c r="F22" s="27">
        <v>2</v>
      </c>
      <c r="G22" s="27"/>
      <c r="H22" s="27">
        <v>50</v>
      </c>
      <c r="I22" s="27">
        <v>15</v>
      </c>
      <c r="J22" s="29">
        <f t="shared" si="1"/>
        <v>3.33</v>
      </c>
      <c r="K22" s="27">
        <v>11</v>
      </c>
      <c r="L22" s="47"/>
      <c r="N22">
        <v>4133</v>
      </c>
    </row>
    <row r="23" spans="1:14" ht="13.15" hidden="1" customHeight="1">
      <c r="B23" s="27"/>
      <c r="C23" s="32" t="e">
        <f>VLOOKUP(N23,[2]LEDEN!A$1:E$65536,2,FALSE)</f>
        <v>#N/A</v>
      </c>
      <c r="D23" s="33"/>
      <c r="E23" s="33"/>
      <c r="F23" s="27"/>
      <c r="G23" s="27"/>
      <c r="H23" s="27"/>
      <c r="I23" s="27"/>
      <c r="J23" s="29" t="e">
        <f t="shared" si="1"/>
        <v>#DIV/0!</v>
      </c>
      <c r="K23" s="27"/>
      <c r="L23" s="47"/>
    </row>
    <row r="24" spans="1:14" ht="13.15" hidden="1" customHeight="1">
      <c r="B24" s="27"/>
      <c r="C24" s="32" t="e">
        <f>VLOOKUP(N24,[2]LEDEN!A$1:E$65536,2,FALSE)</f>
        <v>#N/A</v>
      </c>
      <c r="D24" s="33"/>
      <c r="E24" s="33"/>
      <c r="F24" s="27"/>
      <c r="G24" s="27"/>
      <c r="H24" s="27"/>
      <c r="I24" s="27"/>
      <c r="J24" s="29" t="e">
        <f t="shared" si="1"/>
        <v>#DIV/0!</v>
      </c>
      <c r="K24" s="27"/>
      <c r="L24" s="47"/>
    </row>
    <row r="25" spans="1:14">
      <c r="A25" s="34"/>
      <c r="B25" s="35"/>
      <c r="C25" s="36" t="s">
        <v>17</v>
      </c>
      <c r="D25" s="34"/>
      <c r="E25" s="34" t="s">
        <v>18</v>
      </c>
      <c r="F25" s="37">
        <f>SUM(F20:F24)</f>
        <v>2</v>
      </c>
      <c r="G25" s="37">
        <f>SUM(G20:G24)</f>
        <v>0</v>
      </c>
      <c r="H25" s="37">
        <f>SUM(H20:H24)</f>
        <v>138</v>
      </c>
      <c r="I25" s="37">
        <f>SUM(I20:I24)</f>
        <v>65</v>
      </c>
      <c r="J25" s="38">
        <f t="shared" si="1"/>
        <v>2.12</v>
      </c>
      <c r="K25" s="37">
        <f>MAX(K20:K24)</f>
        <v>11</v>
      </c>
      <c r="L25" s="48"/>
    </row>
    <row r="26" spans="1:14" ht="7.5" customHeight="1" thickBot="1">
      <c r="A26" s="40"/>
      <c r="B26" s="41"/>
      <c r="C26" s="40"/>
      <c r="D26" s="40"/>
      <c r="E26" s="40"/>
      <c r="F26" s="41"/>
      <c r="G26" s="41"/>
      <c r="H26" s="41"/>
      <c r="I26" s="41"/>
      <c r="J26" s="41"/>
      <c r="K26" s="41"/>
      <c r="L26" s="40"/>
    </row>
    <row r="27" spans="1:14" ht="3.75" customHeight="1">
      <c r="F27" s="17"/>
      <c r="G27" s="17"/>
      <c r="I27" s="17"/>
      <c r="J27" s="17"/>
      <c r="K27" s="17"/>
    </row>
    <row r="28" spans="1:14">
      <c r="A28" s="18" t="s">
        <v>9</v>
      </c>
      <c r="B28" s="19" t="str">
        <f>VLOOKUP(L28,[2]LEDEN!A$1:E$65536,2,FALSE)</f>
        <v>WERBROUCK Luc</v>
      </c>
      <c r="C28" s="18"/>
      <c r="D28" s="18"/>
      <c r="E28" s="18"/>
      <c r="F28" s="42" t="s">
        <v>10</v>
      </c>
      <c r="G28" s="21" t="str">
        <f>VLOOKUP(L28,[2]LEDEN!A$1:E$65536,3,FALSE)</f>
        <v>OS</v>
      </c>
      <c r="H28" s="21" t="str">
        <f>VLOOKUP(L28,[2]LEDEN!A$1:E$65536,3,FALSE)</f>
        <v>OS</v>
      </c>
      <c r="I28" s="42"/>
      <c r="J28" s="42"/>
      <c r="K28" s="42"/>
      <c r="L28" s="22">
        <v>4133</v>
      </c>
    </row>
    <row r="29" spans="1:14" ht="7.5" customHeight="1">
      <c r="F29" s="17"/>
      <c r="G29" s="17"/>
      <c r="I29" s="17"/>
      <c r="J29" s="17"/>
      <c r="K29" s="17"/>
    </row>
    <row r="30" spans="1:14">
      <c r="F30" s="24" t="s">
        <v>11</v>
      </c>
      <c r="G30" s="24" t="s">
        <v>12</v>
      </c>
      <c r="H30" s="24" t="s">
        <v>12</v>
      </c>
      <c r="I30" s="24" t="s">
        <v>13</v>
      </c>
      <c r="J30" s="26" t="s">
        <v>14</v>
      </c>
      <c r="K30" s="24" t="s">
        <v>15</v>
      </c>
      <c r="L30" s="24" t="s">
        <v>16</v>
      </c>
    </row>
    <row r="31" spans="1:14">
      <c r="B31" s="27">
        <v>1</v>
      </c>
      <c r="C31" s="32" t="str">
        <f>VLOOKUP(N31,[2]LEDEN!A$1:E$65536,2,FALSE)</f>
        <v>WAEM Chris</v>
      </c>
      <c r="D31" s="33"/>
      <c r="E31" s="33"/>
      <c r="F31" s="27">
        <v>0</v>
      </c>
      <c r="G31" s="27"/>
      <c r="H31" s="27">
        <v>43</v>
      </c>
      <c r="I31" s="27">
        <v>19</v>
      </c>
      <c r="J31" s="29">
        <f t="shared" ref="J31:J36" si="2">ROUNDDOWN(H31/I31,2)</f>
        <v>2.2599999999999998</v>
      </c>
      <c r="K31" s="27">
        <v>9</v>
      </c>
      <c r="L31" s="46">
        <v>3</v>
      </c>
      <c r="N31">
        <v>9082</v>
      </c>
    </row>
    <row r="32" spans="1:14" ht="13.15" customHeight="1">
      <c r="B32" s="27">
        <v>2</v>
      </c>
      <c r="C32" s="32" t="str">
        <f>VLOOKUP(N32,[2]LEDEN!A$1:E$65536,2,FALSE)</f>
        <v>HOUTHAEVE Jean-Marie</v>
      </c>
      <c r="D32" s="33"/>
      <c r="E32" s="33"/>
      <c r="F32" s="27">
        <v>0</v>
      </c>
      <c r="G32" s="27"/>
      <c r="H32" s="27">
        <v>44</v>
      </c>
      <c r="I32" s="27">
        <v>23</v>
      </c>
      <c r="J32" s="29">
        <f t="shared" si="2"/>
        <v>1.91</v>
      </c>
      <c r="K32" s="27">
        <v>11</v>
      </c>
      <c r="L32" s="47"/>
      <c r="N32">
        <v>4776</v>
      </c>
    </row>
    <row r="33" spans="1:14" ht="13.15" customHeight="1">
      <c r="B33" s="27">
        <v>3</v>
      </c>
      <c r="C33" s="32" t="str">
        <f>VLOOKUP(N33,[2]LEDEN!A$1:E$65536,2,FALSE)</f>
        <v>GRYSON Dirk</v>
      </c>
      <c r="D33" s="33"/>
      <c r="E33" s="33"/>
      <c r="F33" s="27">
        <v>0</v>
      </c>
      <c r="G33" s="27"/>
      <c r="H33" s="27">
        <v>35</v>
      </c>
      <c r="I33" s="27">
        <v>15</v>
      </c>
      <c r="J33" s="29">
        <f t="shared" si="2"/>
        <v>2.33</v>
      </c>
      <c r="K33" s="27">
        <v>8</v>
      </c>
      <c r="L33" s="47"/>
      <c r="N33">
        <v>6722</v>
      </c>
    </row>
    <row r="34" spans="1:14" ht="13.15" hidden="1" customHeight="1">
      <c r="B34" s="27">
        <v>4</v>
      </c>
      <c r="C34" s="32" t="e">
        <f>VLOOKUP(N34,[2]LEDEN!A$1:E$65536,2,FALSE)</f>
        <v>#N/A</v>
      </c>
      <c r="D34" s="33"/>
      <c r="E34" s="33"/>
      <c r="F34" s="27"/>
      <c r="G34" s="27"/>
      <c r="H34" s="27"/>
      <c r="I34" s="27"/>
      <c r="J34" s="29" t="e">
        <f t="shared" si="2"/>
        <v>#DIV/0!</v>
      </c>
      <c r="K34" s="27"/>
      <c r="L34" s="47"/>
    </row>
    <row r="35" spans="1:14" ht="13.15" hidden="1" customHeight="1">
      <c r="B35" s="27">
        <v>5</v>
      </c>
      <c r="C35" s="32" t="e">
        <f>VLOOKUP(N35,[2]LEDEN!A$1:E$65536,2,FALSE)</f>
        <v>#N/A</v>
      </c>
      <c r="D35" s="33"/>
      <c r="E35" s="33"/>
      <c r="F35" s="27"/>
      <c r="G35" s="27"/>
      <c r="H35" s="27"/>
      <c r="I35" s="27"/>
      <c r="J35" s="29" t="e">
        <f t="shared" si="2"/>
        <v>#DIV/0!</v>
      </c>
      <c r="K35" s="27"/>
      <c r="L35" s="47"/>
    </row>
    <row r="36" spans="1:14">
      <c r="A36" s="34"/>
      <c r="B36" s="35"/>
      <c r="C36" s="36" t="s">
        <v>17</v>
      </c>
      <c r="D36" s="34"/>
      <c r="E36" s="34" t="s">
        <v>18</v>
      </c>
      <c r="F36" s="37">
        <f>SUM(F31:F35)</f>
        <v>0</v>
      </c>
      <c r="G36" s="37">
        <f>SUM(G31:G35)</f>
        <v>0</v>
      </c>
      <c r="H36" s="37">
        <f>SUM(H31:H35)</f>
        <v>122</v>
      </c>
      <c r="I36" s="37">
        <f>SUM(I31:I35)</f>
        <v>57</v>
      </c>
      <c r="J36" s="38">
        <f t="shared" si="2"/>
        <v>2.14</v>
      </c>
      <c r="K36" s="37">
        <f>MAX(K31:K35)</f>
        <v>11</v>
      </c>
      <c r="L36" s="48"/>
    </row>
    <row r="37" spans="1:14" ht="6.75" customHeight="1" thickBot="1">
      <c r="A37" s="40"/>
      <c r="B37" s="41"/>
      <c r="C37" s="40"/>
      <c r="D37" s="40"/>
      <c r="E37" s="40"/>
      <c r="F37" s="41"/>
      <c r="G37" s="41"/>
      <c r="H37" s="41"/>
      <c r="I37" s="41"/>
      <c r="J37" s="41"/>
      <c r="K37" s="41"/>
      <c r="L37" s="40"/>
    </row>
    <row r="38" spans="1:14" ht="6" customHeight="1">
      <c r="F38" s="17"/>
      <c r="G38" s="17"/>
      <c r="I38" s="17"/>
      <c r="J38" s="17"/>
      <c r="K38" s="17"/>
    </row>
    <row r="39" spans="1:14" ht="13.5" customHeight="1">
      <c r="A39" s="18" t="s">
        <v>9</v>
      </c>
      <c r="B39" s="19" t="str">
        <f>VLOOKUP(L39,[2]LEDEN!A$1:E$65536,2,FALSE)</f>
        <v>WAEM Chris</v>
      </c>
      <c r="C39" s="18"/>
      <c r="D39" s="18"/>
      <c r="E39" s="18"/>
      <c r="F39" s="42" t="s">
        <v>10</v>
      </c>
      <c r="G39" s="21" t="str">
        <f>VLOOKUP(L39,[2]LEDEN!A$1:E$65536,3,FALSE)</f>
        <v>KGV</v>
      </c>
      <c r="H39" s="21" t="str">
        <f>VLOOKUP(L39,[2]LEDEN!A$1:E$65536,3,FALSE)</f>
        <v>KGV</v>
      </c>
      <c r="I39" s="42"/>
      <c r="J39" s="42"/>
      <c r="K39" s="42"/>
      <c r="L39" s="22">
        <v>9082</v>
      </c>
    </row>
    <row r="40" spans="1:14">
      <c r="F40" s="17"/>
      <c r="G40" s="17"/>
      <c r="I40" s="17"/>
      <c r="J40" s="17"/>
      <c r="K40" s="17"/>
      <c r="L40" t="s">
        <v>19</v>
      </c>
    </row>
    <row r="41" spans="1:14">
      <c r="F41" s="24" t="s">
        <v>11</v>
      </c>
      <c r="G41" s="24" t="s">
        <v>12</v>
      </c>
      <c r="H41" s="24" t="s">
        <v>12</v>
      </c>
      <c r="I41" s="24" t="s">
        <v>13</v>
      </c>
      <c r="J41" s="26" t="s">
        <v>14</v>
      </c>
      <c r="K41" s="24" t="s">
        <v>15</v>
      </c>
      <c r="L41" s="24" t="s">
        <v>16</v>
      </c>
    </row>
    <row r="42" spans="1:14">
      <c r="B42" s="27">
        <v>1</v>
      </c>
      <c r="C42" s="32" t="str">
        <f>VLOOKUP(N42,[2]LEDEN!A$1:E$65536,2,FALSE)</f>
        <v>WERBROUCK Luc</v>
      </c>
      <c r="D42" s="33"/>
      <c r="E42" s="33"/>
      <c r="F42" s="27">
        <v>2</v>
      </c>
      <c r="G42" s="27"/>
      <c r="H42" s="27">
        <v>50</v>
      </c>
      <c r="I42" s="27">
        <v>19</v>
      </c>
      <c r="J42" s="29">
        <f t="shared" ref="J42:J47" si="3">ROUNDDOWN(H42/I42,2)</f>
        <v>2.63</v>
      </c>
      <c r="K42" s="27">
        <v>11</v>
      </c>
      <c r="L42" s="46">
        <v>4</v>
      </c>
      <c r="N42">
        <v>4133</v>
      </c>
    </row>
    <row r="43" spans="1:14" ht="13.15" customHeight="1">
      <c r="B43" s="27">
        <v>2</v>
      </c>
      <c r="C43" s="32" t="str">
        <f>VLOOKUP(N43,[2]LEDEN!A$1:E$65536,2,FALSE)</f>
        <v>GRYSON Dirk</v>
      </c>
      <c r="D43" s="33"/>
      <c r="E43" s="33"/>
      <c r="F43" s="27">
        <v>2</v>
      </c>
      <c r="G43" s="27"/>
      <c r="H43" s="27">
        <v>50</v>
      </c>
      <c r="I43" s="27">
        <v>31</v>
      </c>
      <c r="J43" s="29">
        <f t="shared" si="3"/>
        <v>1.61</v>
      </c>
      <c r="K43" s="27">
        <v>6</v>
      </c>
      <c r="L43" s="47"/>
      <c r="N43">
        <v>6722</v>
      </c>
    </row>
    <row r="44" spans="1:14" ht="13.15" customHeight="1">
      <c r="B44" s="27">
        <v>3</v>
      </c>
      <c r="C44" s="32" t="str">
        <f>VLOOKUP(N44,[2]LEDEN!A$1:E$65536,2,FALSE)</f>
        <v>HOUTHAEVE Jean-Marie</v>
      </c>
      <c r="D44" s="33"/>
      <c r="E44" s="33"/>
      <c r="F44" s="27">
        <v>0</v>
      </c>
      <c r="G44" s="27"/>
      <c r="H44" s="27">
        <v>17</v>
      </c>
      <c r="I44" s="27">
        <v>12</v>
      </c>
      <c r="J44" s="29">
        <f t="shared" si="3"/>
        <v>1.41</v>
      </c>
      <c r="K44" s="27">
        <v>5</v>
      </c>
      <c r="L44" s="47"/>
      <c r="N44">
        <v>4776</v>
      </c>
    </row>
    <row r="45" spans="1:14" ht="13.15" hidden="1" customHeight="1">
      <c r="B45" s="27">
        <v>4</v>
      </c>
      <c r="C45" s="32" t="e">
        <f>VLOOKUP(N45,[2]LEDEN!A$1:E$65536,2,FALSE)</f>
        <v>#N/A</v>
      </c>
      <c r="D45" s="33"/>
      <c r="E45" s="33"/>
      <c r="F45" s="27"/>
      <c r="G45" s="27"/>
      <c r="H45" s="27"/>
      <c r="I45" s="27"/>
      <c r="J45" s="29" t="e">
        <f t="shared" si="3"/>
        <v>#DIV/0!</v>
      </c>
      <c r="K45" s="27"/>
      <c r="L45" s="47"/>
    </row>
    <row r="46" spans="1:14" ht="13.15" hidden="1" customHeight="1">
      <c r="B46" s="27">
        <v>5</v>
      </c>
      <c r="C46" s="32" t="e">
        <f>VLOOKUP(N46,[2]LEDEN!A$1:E$65536,2,FALSE)</f>
        <v>#N/A</v>
      </c>
      <c r="D46" s="33"/>
      <c r="E46" s="33"/>
      <c r="F46" s="27"/>
      <c r="G46" s="27"/>
      <c r="H46" s="27"/>
      <c r="I46" s="27"/>
      <c r="J46" s="29" t="e">
        <f t="shared" si="3"/>
        <v>#DIV/0!</v>
      </c>
      <c r="K46" s="27"/>
      <c r="L46" s="47"/>
    </row>
    <row r="47" spans="1:14">
      <c r="A47" s="34"/>
      <c r="B47" s="35"/>
      <c r="C47" s="36" t="s">
        <v>20</v>
      </c>
      <c r="D47" s="34"/>
      <c r="E47" s="34" t="s">
        <v>18</v>
      </c>
      <c r="F47" s="37">
        <f>SUM(F42:F46)</f>
        <v>4</v>
      </c>
      <c r="G47" s="37">
        <f>SUM(G42:G46)</f>
        <v>0</v>
      </c>
      <c r="H47" s="37">
        <f>SUM(H42:H46)</f>
        <v>117</v>
      </c>
      <c r="I47" s="37">
        <f>SUM(I42:I46)</f>
        <v>62</v>
      </c>
      <c r="J47" s="38">
        <f t="shared" si="3"/>
        <v>1.88</v>
      </c>
      <c r="K47" s="37">
        <f>MAX(K42:K46)</f>
        <v>11</v>
      </c>
      <c r="L47" s="48"/>
    </row>
    <row r="48" spans="1:14" ht="4.5" customHeight="1" thickBot="1">
      <c r="A48" s="40"/>
      <c r="B48" s="41"/>
      <c r="C48" s="40"/>
      <c r="D48" s="40"/>
      <c r="E48" s="40"/>
      <c r="F48" s="41"/>
      <c r="G48" s="41"/>
      <c r="H48" s="41"/>
      <c r="I48" s="41"/>
      <c r="J48" s="41"/>
      <c r="K48" s="41"/>
      <c r="L48" s="40"/>
    </row>
    <row r="49" spans="3:13" ht="6" customHeight="1">
      <c r="F49" s="17"/>
      <c r="G49" s="17"/>
      <c r="I49" s="17"/>
      <c r="J49" s="17"/>
      <c r="K49" s="17"/>
    </row>
    <row r="50" spans="3:13" ht="15.75">
      <c r="C50" s="49">
        <f ca="1">TODAY()</f>
        <v>41659</v>
      </c>
      <c r="D50" s="50"/>
      <c r="I50" s="43" t="s">
        <v>21</v>
      </c>
      <c r="J50" s="51" t="s">
        <v>22</v>
      </c>
      <c r="K50" s="51"/>
      <c r="L50" s="51"/>
      <c r="M50" s="51"/>
    </row>
    <row r="51" spans="3:13">
      <c r="I51" s="44" t="s">
        <v>23</v>
      </c>
    </row>
  </sheetData>
  <sheetCalcPr fullCalcOnLoad="1"/>
  <mergeCells count="9">
    <mergeCell ref="L42:L47"/>
    <mergeCell ref="C50:D50"/>
    <mergeCell ref="J50:M50"/>
    <mergeCell ref="C3:D3"/>
    <mergeCell ref="F3:I3"/>
    <mergeCell ref="K3:M3"/>
    <mergeCell ref="L9:L14"/>
    <mergeCell ref="L20:L25"/>
    <mergeCell ref="L31:L36"/>
  </mergeCells>
  <phoneticPr fontId="0" type="noConversion"/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Kurt</cp:lastModifiedBy>
  <dcterms:created xsi:type="dcterms:W3CDTF">2014-01-19T22:46:30Z</dcterms:created>
  <dcterms:modified xsi:type="dcterms:W3CDTF">2014-01-20T17:10:52Z</dcterms:modified>
</cp:coreProperties>
</file>