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7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50" i="1" l="1"/>
  <c r="K47" i="1"/>
  <c r="I47" i="1"/>
  <c r="G47" i="1"/>
  <c r="F47" i="1"/>
  <c r="H46" i="1"/>
  <c r="J46" i="1" s="1"/>
  <c r="C46" i="1"/>
  <c r="H45" i="1"/>
  <c r="J45" i="1" s="1"/>
  <c r="C45" i="1"/>
  <c r="H44" i="1"/>
  <c r="J44" i="1" s="1"/>
  <c r="C44" i="1"/>
  <c r="J43" i="1"/>
  <c r="H43" i="1"/>
  <c r="C43" i="1"/>
  <c r="H42" i="1"/>
  <c r="C42" i="1"/>
  <c r="G39" i="1"/>
  <c r="B39" i="1"/>
  <c r="K36" i="1"/>
  <c r="I36" i="1"/>
  <c r="G36" i="1"/>
  <c r="F36" i="1"/>
  <c r="H35" i="1"/>
  <c r="J35" i="1" s="1"/>
  <c r="C35" i="1"/>
  <c r="H34" i="1"/>
  <c r="J34" i="1" s="1"/>
  <c r="C34" i="1"/>
  <c r="H33" i="1"/>
  <c r="J33" i="1" s="1"/>
  <c r="C33" i="1"/>
  <c r="H32" i="1"/>
  <c r="J32" i="1" s="1"/>
  <c r="C32" i="1"/>
  <c r="H31" i="1"/>
  <c r="H36" i="1" s="1"/>
  <c r="J36" i="1" s="1"/>
  <c r="C31" i="1"/>
  <c r="G28" i="1"/>
  <c r="B28" i="1"/>
  <c r="K25" i="1"/>
  <c r="I25" i="1"/>
  <c r="G25" i="1"/>
  <c r="F25" i="1"/>
  <c r="H24" i="1"/>
  <c r="J24" i="1" s="1"/>
  <c r="C24" i="1"/>
  <c r="H23" i="1"/>
  <c r="J23" i="1" s="1"/>
  <c r="C23" i="1"/>
  <c r="H22" i="1"/>
  <c r="J22" i="1" s="1"/>
  <c r="C22" i="1"/>
  <c r="J21" i="1"/>
  <c r="H21" i="1"/>
  <c r="C21" i="1"/>
  <c r="H20" i="1"/>
  <c r="J20" i="1" s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H11" i="1"/>
  <c r="C11" i="1"/>
  <c r="H10" i="1"/>
  <c r="J10" i="1" s="1"/>
  <c r="C10" i="1"/>
  <c r="J9" i="1"/>
  <c r="H9" i="1"/>
  <c r="C9" i="1"/>
  <c r="G6" i="1"/>
  <c r="B6" i="1"/>
  <c r="J31" i="1" l="1"/>
  <c r="H14" i="1"/>
  <c r="J14" i="1" s="1"/>
  <c r="H47" i="1"/>
  <c r="J47" i="1" s="1"/>
  <c r="J42" i="1"/>
  <c r="H25" i="1"/>
  <c r="J25" i="1" s="1"/>
</calcChain>
</file>

<file path=xl/sharedStrings.xml><?xml version="1.0" encoding="utf-8"?>
<sst xmlns="http://schemas.openxmlformats.org/spreadsheetml/2006/main" count="52" uniqueCount="24">
  <si>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</si>
  <si>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</si>
  <si>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</si>
  <si>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</si>
  <si>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</si>
  <si>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</si>
  <si>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</si>
  <si>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BC ' T SLEEPBOOTJE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</si>
  <si>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</si>
  <si>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</si>
  <si>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</si>
  <si>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</si>
  <si>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</si>
  <si>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</si>
  <si>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</si>
  <si>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</si>
  <si>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</si>
  <si>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</si>
  <si>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MG</t>
  </si>
  <si>
    <t>OG</t>
  </si>
  <si>
    <t>GSB</t>
  </si>
  <si>
    <t>Albert Verbeken</t>
  </si>
  <si>
    <t>BEIDE VLAANDEREN</t>
  </si>
  <si>
    <t xml:space="preserve">        Gewestfinale 7°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</si>
</sst>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tslag%20gewestfinales%20vrijspel%20KB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75" workbookViewId="0">
      <selection activeCell="C3" sqref="C3:D3"/>
    </sheetView>
  </sheetViews>
  <sheetFormatPr defaultRowHeight="13.2" x14ac:dyDescent="0.25"/>
  <cols>
    <col min="1" max="1" width="9.5546875" customWidth="1"/>
    <col min="2" max="2" width="3.109375" style="17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23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6">
        <v>41622</v>
      </c>
      <c r="D3" s="46"/>
      <c r="E3" s="11" t="s">
        <v>6</v>
      </c>
      <c r="F3" s="47" t="s">
        <v>7</v>
      </c>
      <c r="G3" s="47"/>
      <c r="H3" s="47"/>
      <c r="I3" s="47"/>
      <c r="J3" s="12"/>
      <c r="K3" s="48"/>
      <c r="L3" s="48"/>
      <c r="M3" s="49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VLOOKUP(L6,[2]LEDEN!A$1:E$65536,2,FALSE)</f>
        <v>CALLENS Filip</v>
      </c>
      <c r="C6" s="18"/>
      <c r="D6" s="18"/>
      <c r="E6" s="18"/>
      <c r="F6" s="18" t="s">
        <v>9</v>
      </c>
      <c r="G6" s="20" t="str">
        <f>VLOOKUP(L6,[2]LEDEN!A$1:E$65536,3,FALSE)</f>
        <v>DLS</v>
      </c>
      <c r="H6" s="20"/>
      <c r="I6" s="18"/>
      <c r="J6" s="18"/>
      <c r="K6" s="18"/>
      <c r="L6" s="21">
        <v>8704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VLOOKUP(N9,[2]LEDEN!A$1:E$65536,2,FALSE)</f>
        <v>SOMNEL Noël</v>
      </c>
      <c r="D9" s="28"/>
      <c r="E9" s="28"/>
      <c r="F9" s="26">
        <v>2</v>
      </c>
      <c r="G9" s="26">
        <v>40</v>
      </c>
      <c r="H9" s="26">
        <f>G9/8*7</f>
        <v>35</v>
      </c>
      <c r="I9" s="26">
        <v>11</v>
      </c>
      <c r="J9" s="29">
        <f t="shared" ref="J9:J14" si="0">ROUNDDOWN(H9/I9,2)</f>
        <v>3.18</v>
      </c>
      <c r="K9" s="26">
        <v>9</v>
      </c>
      <c r="L9" s="40">
        <v>1</v>
      </c>
      <c r="N9">
        <v>9069</v>
      </c>
    </row>
    <row r="10" spans="1:14" ht="15" customHeight="1" x14ac:dyDescent="0.25">
      <c r="B10" s="26">
        <v>2</v>
      </c>
      <c r="C10" s="27" t="str">
        <f>VLOOKUP(N10,[2]LEDEN!A$1:E$65536,2,FALSE)</f>
        <v>VANDENBERGHE Pascal</v>
      </c>
      <c r="D10" s="28"/>
      <c r="E10" s="28"/>
      <c r="F10" s="26">
        <v>2</v>
      </c>
      <c r="G10" s="26">
        <v>40</v>
      </c>
      <c r="H10" s="26">
        <f>G10/8*7</f>
        <v>35</v>
      </c>
      <c r="I10" s="26">
        <v>14</v>
      </c>
      <c r="J10" s="29">
        <f t="shared" si="0"/>
        <v>2.5</v>
      </c>
      <c r="K10" s="26">
        <v>8</v>
      </c>
      <c r="L10" s="41"/>
      <c r="N10">
        <v>8918</v>
      </c>
    </row>
    <row r="11" spans="1:14" ht="15" customHeight="1" x14ac:dyDescent="0.25">
      <c r="B11" s="26">
        <v>3</v>
      </c>
      <c r="C11" s="27" t="str">
        <f>VLOOKUP(N11,[2]LEDEN!A$1:E$65536,2,FALSE)</f>
        <v>VERGULT Francois</v>
      </c>
      <c r="D11" s="28"/>
      <c r="E11" s="28"/>
      <c r="F11" s="26">
        <v>2</v>
      </c>
      <c r="G11" s="26">
        <v>40</v>
      </c>
      <c r="H11" s="26">
        <f>G11/8*7</f>
        <v>35</v>
      </c>
      <c r="I11" s="26">
        <v>14</v>
      </c>
      <c r="J11" s="29">
        <f t="shared" si="0"/>
        <v>2.5</v>
      </c>
      <c r="K11" s="26">
        <v>13</v>
      </c>
      <c r="L11" s="41"/>
      <c r="N11">
        <v>9442</v>
      </c>
    </row>
    <row r="12" spans="1:14" ht="15" hidden="1" customHeight="1" x14ac:dyDescent="0.25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1"/>
    </row>
    <row r="13" spans="1:14" ht="15" hidden="1" customHeight="1" x14ac:dyDescent="0.25">
      <c r="B13" s="26">
        <v>5</v>
      </c>
      <c r="C13" s="27" t="e">
        <f>VLOOKUP(N13,[2]LEDEN!A$1:E$65536,2,FALSE)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1"/>
    </row>
    <row r="14" spans="1:14" ht="15" customHeight="1" x14ac:dyDescent="0.25">
      <c r="A14" s="30"/>
      <c r="B14" s="31"/>
      <c r="C14" s="30" t="s">
        <v>16</v>
      </c>
      <c r="D14" s="30"/>
      <c r="E14" s="30" t="s">
        <v>17</v>
      </c>
      <c r="F14" s="32">
        <f>SUM(F9:F13)</f>
        <v>6</v>
      </c>
      <c r="G14" s="32">
        <f>SUM(G9:G13)</f>
        <v>120</v>
      </c>
      <c r="H14" s="32">
        <f>SUM(H9:H13)</f>
        <v>105</v>
      </c>
      <c r="I14" s="32">
        <f>SUM(I9:I13)</f>
        <v>39</v>
      </c>
      <c r="J14" s="33">
        <f t="shared" si="0"/>
        <v>2.69</v>
      </c>
      <c r="K14" s="32">
        <f>MAX(K9:K13)</f>
        <v>13</v>
      </c>
      <c r="L14" s="42"/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VLOOKUP(L17,[2]LEDEN!A$1:E$65536,2,FALSE)</f>
        <v>SOMNEL Noël</v>
      </c>
      <c r="C17" s="18"/>
      <c r="D17" s="18"/>
      <c r="E17" s="18"/>
      <c r="F17" s="18" t="s">
        <v>9</v>
      </c>
      <c r="G17" s="20" t="str">
        <f>VLOOKUP(L17,[2]LEDEN!A$1:E$65536,3,FALSE)</f>
        <v>UN</v>
      </c>
      <c r="H17" s="20"/>
      <c r="I17" s="18"/>
      <c r="J17" s="18"/>
      <c r="K17" s="18"/>
      <c r="L17" s="21">
        <v>9069</v>
      </c>
    </row>
    <row r="18" spans="1:14" ht="6" customHeight="1" x14ac:dyDescent="0.25"/>
    <row r="19" spans="1:14" x14ac:dyDescent="0.25">
      <c r="F19" s="22" t="s">
        <v>10</v>
      </c>
      <c r="G19" s="23" t="s">
        <v>11</v>
      </c>
      <c r="H19" s="23">
        <v>2.2999999999999998</v>
      </c>
      <c r="I19" s="24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>
        <v>1</v>
      </c>
      <c r="C20" s="27" t="str">
        <f>VLOOKUP(N20,[2]LEDEN!A$1:E$65536,2,FALSE)</f>
        <v>CALLENS Filip</v>
      </c>
      <c r="D20" s="28"/>
      <c r="E20" s="28"/>
      <c r="F20" s="26">
        <v>0</v>
      </c>
      <c r="G20" s="26">
        <v>16</v>
      </c>
      <c r="H20" s="26">
        <f>G20/8*7</f>
        <v>14</v>
      </c>
      <c r="I20" s="26">
        <v>11</v>
      </c>
      <c r="J20" s="29">
        <f t="shared" ref="J20:J25" si="1">ROUNDDOWN(H20/I20,2)</f>
        <v>1.27</v>
      </c>
      <c r="K20" s="26">
        <v>7</v>
      </c>
      <c r="L20" s="40">
        <v>2</v>
      </c>
      <c r="N20">
        <v>8704</v>
      </c>
    </row>
    <row r="21" spans="1:14" ht="12.75" customHeight="1" x14ac:dyDescent="0.25">
      <c r="B21" s="26">
        <v>2</v>
      </c>
      <c r="C21" s="27" t="str">
        <f>VLOOKUP(N21,[2]LEDEN!A$1:E$65536,2,FALSE)</f>
        <v>VERGULT Francois</v>
      </c>
      <c r="D21" s="28"/>
      <c r="E21" s="28"/>
      <c r="F21" s="26">
        <v>2</v>
      </c>
      <c r="G21" s="26">
        <v>40</v>
      </c>
      <c r="H21" s="26">
        <f>G21/8*7</f>
        <v>35</v>
      </c>
      <c r="I21" s="26">
        <v>20</v>
      </c>
      <c r="J21" s="29">
        <f t="shared" si="1"/>
        <v>1.75</v>
      </c>
      <c r="K21" s="26">
        <v>15</v>
      </c>
      <c r="L21" s="41"/>
      <c r="N21">
        <v>9442</v>
      </c>
    </row>
    <row r="22" spans="1:14" ht="12.75" customHeight="1" x14ac:dyDescent="0.25">
      <c r="B22" s="26">
        <v>3</v>
      </c>
      <c r="C22" s="27" t="str">
        <f>VLOOKUP(N22,[2]LEDEN!A$1:E$65536,2,FALSE)</f>
        <v>VANDENBERGHE Pascal</v>
      </c>
      <c r="D22" s="28"/>
      <c r="E22" s="28"/>
      <c r="F22" s="26">
        <v>1</v>
      </c>
      <c r="G22" s="26">
        <v>40</v>
      </c>
      <c r="H22" s="26">
        <f>G22/8*7</f>
        <v>35</v>
      </c>
      <c r="I22" s="26">
        <v>20</v>
      </c>
      <c r="J22" s="29">
        <f t="shared" si="1"/>
        <v>1.75</v>
      </c>
      <c r="K22" s="26">
        <v>6</v>
      </c>
      <c r="L22" s="41"/>
      <c r="N22">
        <v>8918</v>
      </c>
    </row>
    <row r="23" spans="1:14" ht="12.75" hidden="1" customHeight="1" x14ac:dyDescent="0.25">
      <c r="B23" s="26">
        <v>4</v>
      </c>
      <c r="C23" s="27" t="e">
        <f>VLOOKUP(N23,[2]LEDEN!A$1:E$65536,2,FALSE)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1"/>
    </row>
    <row r="24" spans="1:14" ht="12.75" hidden="1" customHeight="1" x14ac:dyDescent="0.25">
      <c r="B24" s="26"/>
      <c r="C24" s="27" t="e">
        <f>VLOOKUP(N24,[2]LEDEN!A$1:E$65536,2,FALSE)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1"/>
    </row>
    <row r="25" spans="1:14" x14ac:dyDescent="0.25">
      <c r="A25" s="30"/>
      <c r="B25" s="31"/>
      <c r="C25" s="30" t="s">
        <v>18</v>
      </c>
      <c r="D25" s="30"/>
      <c r="E25" s="30" t="s">
        <v>17</v>
      </c>
      <c r="F25" s="32">
        <f>SUM(F20:F24)</f>
        <v>3</v>
      </c>
      <c r="G25" s="32">
        <f>SUM(G20:G24)</f>
        <v>96</v>
      </c>
      <c r="H25" s="32">
        <f>SUM(H20:H24)</f>
        <v>84</v>
      </c>
      <c r="I25" s="32">
        <f>SUM(I20:I24)</f>
        <v>51</v>
      </c>
      <c r="J25" s="33">
        <f t="shared" si="1"/>
        <v>1.64</v>
      </c>
      <c r="K25" s="32">
        <f>MAX(K20:K24)</f>
        <v>15</v>
      </c>
      <c r="L25" s="42"/>
    </row>
    <row r="26" spans="1:14" ht="7.5" customHeight="1" thickBot="1" x14ac:dyDescent="0.3">
      <c r="A26" s="35"/>
      <c r="B26" s="36"/>
      <c r="C26" s="35"/>
      <c r="D26" s="35"/>
      <c r="E26" s="35"/>
      <c r="F26" s="36"/>
      <c r="G26" s="36"/>
      <c r="H26" s="36"/>
      <c r="I26" s="36"/>
      <c r="J26" s="36"/>
      <c r="K26" s="36"/>
      <c r="L26" s="35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8</v>
      </c>
      <c r="B28" s="19" t="str">
        <f>VLOOKUP(L28,[2]LEDEN!A$1:E$65536,2,FALSE)</f>
        <v>VERGULT Francois</v>
      </c>
      <c r="C28" s="18"/>
      <c r="D28" s="18"/>
      <c r="E28" s="18"/>
      <c r="F28" s="37" t="s">
        <v>9</v>
      </c>
      <c r="G28" s="38" t="str">
        <f>VLOOKUP(L28,[2]LEDEN!A$1:E$65536,3,FALSE)</f>
        <v>BCSK</v>
      </c>
      <c r="H28" s="38"/>
      <c r="I28" s="37"/>
      <c r="J28" s="37"/>
      <c r="K28" s="37"/>
      <c r="L28" s="21">
        <v>9442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10</v>
      </c>
      <c r="G30" s="23" t="s">
        <v>11</v>
      </c>
      <c r="H30" s="23">
        <v>2.2999999999999998</v>
      </c>
      <c r="I30" s="23" t="s">
        <v>12</v>
      </c>
      <c r="J30" s="25" t="s">
        <v>13</v>
      </c>
      <c r="K30" s="23" t="s">
        <v>14</v>
      </c>
      <c r="L30" s="23" t="s">
        <v>15</v>
      </c>
    </row>
    <row r="31" spans="1:14" ht="12.75" customHeight="1" x14ac:dyDescent="0.25">
      <c r="B31" s="26">
        <v>1</v>
      </c>
      <c r="C31" s="27" t="str">
        <f>VLOOKUP(N31,[2]LEDEN!A$1:E$65536,2,FALSE)</f>
        <v>VANDENBERGHE Pascal</v>
      </c>
      <c r="D31" s="28"/>
      <c r="E31" s="28"/>
      <c r="F31" s="26">
        <v>2</v>
      </c>
      <c r="G31" s="26">
        <v>40</v>
      </c>
      <c r="H31" s="26">
        <f>G31/8*7</f>
        <v>35</v>
      </c>
      <c r="I31" s="26">
        <v>17</v>
      </c>
      <c r="J31" s="29">
        <f t="shared" ref="J31:J36" si="2">ROUNDDOWN(H31/I31,2)</f>
        <v>2.0499999999999998</v>
      </c>
      <c r="K31" s="26">
        <v>5</v>
      </c>
      <c r="L31" s="40">
        <v>3</v>
      </c>
      <c r="N31">
        <v>8918</v>
      </c>
    </row>
    <row r="32" spans="1:14" ht="12.75" customHeight="1" x14ac:dyDescent="0.25">
      <c r="B32" s="26">
        <v>2</v>
      </c>
      <c r="C32" s="27" t="str">
        <f>VLOOKUP(N32,[2]LEDEN!A$1:E$65536,2,FALSE)</f>
        <v>SOMNEL Noël</v>
      </c>
      <c r="D32" s="28"/>
      <c r="E32" s="28"/>
      <c r="F32" s="26">
        <v>0</v>
      </c>
      <c r="G32" s="26">
        <v>34</v>
      </c>
      <c r="H32" s="26">
        <f>G32/8*7</f>
        <v>29.75</v>
      </c>
      <c r="I32" s="26">
        <v>20</v>
      </c>
      <c r="J32" s="29">
        <f t="shared" si="2"/>
        <v>1.48</v>
      </c>
      <c r="K32" s="26">
        <v>7</v>
      </c>
      <c r="L32" s="41"/>
      <c r="N32">
        <v>9069</v>
      </c>
    </row>
    <row r="33" spans="1:14" ht="12.75" customHeight="1" x14ac:dyDescent="0.25">
      <c r="B33" s="26">
        <v>3</v>
      </c>
      <c r="C33" s="27" t="str">
        <f>VLOOKUP(N33,[2]LEDEN!A$1:E$65536,2,FALSE)</f>
        <v>CALLENS Filip</v>
      </c>
      <c r="D33" s="28"/>
      <c r="E33" s="28"/>
      <c r="F33" s="26">
        <v>0</v>
      </c>
      <c r="G33" s="26">
        <v>33</v>
      </c>
      <c r="H33" s="26">
        <f>G33/8*7</f>
        <v>28.875</v>
      </c>
      <c r="I33" s="26">
        <v>14</v>
      </c>
      <c r="J33" s="29">
        <f t="shared" si="2"/>
        <v>2.06</v>
      </c>
      <c r="K33" s="26">
        <v>12</v>
      </c>
      <c r="L33" s="41"/>
      <c r="N33">
        <v>8704</v>
      </c>
    </row>
    <row r="34" spans="1:14" ht="12.75" hidden="1" customHeight="1" x14ac:dyDescent="0.25">
      <c r="B34" s="26">
        <v>4</v>
      </c>
      <c r="C34" s="27" t="e">
        <f>VLOOKUP(N34,[2]LEDEN!A$1:E$65536,2,FALSE)</f>
        <v>#N/A</v>
      </c>
      <c r="D34" s="28"/>
      <c r="E34" s="28"/>
      <c r="F34" s="26"/>
      <c r="G34" s="26"/>
      <c r="H34" s="26">
        <f>G34/8*7</f>
        <v>0</v>
      </c>
      <c r="I34" s="26"/>
      <c r="J34" s="29" t="e">
        <f t="shared" si="2"/>
        <v>#DIV/0!</v>
      </c>
      <c r="K34" s="26"/>
      <c r="L34" s="41"/>
    </row>
    <row r="35" spans="1:14" ht="12.75" hidden="1" customHeight="1" x14ac:dyDescent="0.25">
      <c r="B35" s="26">
        <v>5</v>
      </c>
      <c r="C35" s="27" t="e">
        <f>VLOOKUP(N35,[2]LEDEN!A$1:E$65536,2,FALSE)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1"/>
    </row>
    <row r="36" spans="1:14" ht="12.75" customHeight="1" x14ac:dyDescent="0.25">
      <c r="A36" s="30"/>
      <c r="B36" s="31"/>
      <c r="C36" s="30" t="s">
        <v>18</v>
      </c>
      <c r="D36" s="30"/>
      <c r="E36" s="30" t="s">
        <v>17</v>
      </c>
      <c r="F36" s="32">
        <f>SUM(F31:F35)</f>
        <v>2</v>
      </c>
      <c r="G36" s="32">
        <f>SUM(G31:G35)</f>
        <v>107</v>
      </c>
      <c r="H36" s="32">
        <f>SUM(H31:H35)</f>
        <v>93.625</v>
      </c>
      <c r="I36" s="32">
        <f>SUM(I31:I35)</f>
        <v>51</v>
      </c>
      <c r="J36" s="33">
        <f t="shared" si="2"/>
        <v>1.83</v>
      </c>
      <c r="K36" s="32">
        <f>MAX(K31:K35)</f>
        <v>12</v>
      </c>
      <c r="L36" s="42"/>
    </row>
    <row r="37" spans="1:14" ht="6.75" customHeight="1" thickBot="1" x14ac:dyDescent="0.3">
      <c r="A37" s="35"/>
      <c r="B37" s="36"/>
      <c r="C37" s="35"/>
      <c r="D37" s="35"/>
      <c r="E37" s="35"/>
      <c r="F37" s="36"/>
      <c r="G37" s="36"/>
      <c r="H37" s="36"/>
      <c r="I37" s="36"/>
      <c r="J37" s="36"/>
      <c r="K37" s="36"/>
      <c r="L37" s="35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8</v>
      </c>
      <c r="B39" s="19" t="str">
        <f>VLOOKUP(L39,[2]LEDEN!A$1:E$65536,2,FALSE)</f>
        <v>VANDENBERGHE Pascal</v>
      </c>
      <c r="C39" s="18"/>
      <c r="D39" s="18"/>
      <c r="E39" s="18"/>
      <c r="F39" s="37" t="s">
        <v>9</v>
      </c>
      <c r="G39" s="38" t="str">
        <f>VLOOKUP(L39,[2]LEDEN!A$1:E$65536,3,FALSE)</f>
        <v>K&amp;V</v>
      </c>
      <c r="H39" s="38"/>
      <c r="I39" s="37"/>
      <c r="J39" s="37"/>
      <c r="K39" s="37"/>
      <c r="L39" s="21">
        <v>8918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10</v>
      </c>
      <c r="G41" s="23" t="s">
        <v>11</v>
      </c>
      <c r="H41" s="23">
        <v>2.2999999999999998</v>
      </c>
      <c r="I41" s="23" t="s">
        <v>12</v>
      </c>
      <c r="J41" s="25" t="s">
        <v>13</v>
      </c>
      <c r="K41" s="23" t="s">
        <v>14</v>
      </c>
      <c r="L41" s="23" t="s">
        <v>15</v>
      </c>
    </row>
    <row r="42" spans="1:14" x14ac:dyDescent="0.25">
      <c r="B42" s="26">
        <v>1</v>
      </c>
      <c r="C42" s="27" t="str">
        <f>VLOOKUP(N42,[2]LEDEN!A$1:E$65536,2,FALSE)</f>
        <v>VERGULT Francois</v>
      </c>
      <c r="D42" s="28"/>
      <c r="E42" s="28"/>
      <c r="F42" s="26">
        <v>0</v>
      </c>
      <c r="G42" s="26">
        <v>22</v>
      </c>
      <c r="H42" s="26">
        <f>G42/8*7</f>
        <v>19.25</v>
      </c>
      <c r="I42" s="26">
        <v>17</v>
      </c>
      <c r="J42" s="29">
        <f t="shared" ref="J42:J47" si="3">ROUNDDOWN(H42/I42,2)</f>
        <v>1.1299999999999999</v>
      </c>
      <c r="K42" s="26">
        <v>5</v>
      </c>
      <c r="L42" s="40">
        <v>4</v>
      </c>
      <c r="N42">
        <v>9442</v>
      </c>
    </row>
    <row r="43" spans="1:14" ht="12.75" customHeight="1" x14ac:dyDescent="0.25">
      <c r="B43" s="26">
        <v>2</v>
      </c>
      <c r="C43" s="27" t="str">
        <f>VLOOKUP(N43,[2]LEDEN!A$1:E$65536,2,FALSE)</f>
        <v>CALLENS Filip</v>
      </c>
      <c r="D43" s="28"/>
      <c r="E43" s="28"/>
      <c r="F43" s="26">
        <v>0</v>
      </c>
      <c r="G43" s="26">
        <v>29</v>
      </c>
      <c r="H43" s="26">
        <f>G43/8*7</f>
        <v>25.375</v>
      </c>
      <c r="I43" s="26">
        <v>14</v>
      </c>
      <c r="J43" s="29">
        <f t="shared" si="3"/>
        <v>1.81</v>
      </c>
      <c r="K43" s="26">
        <v>17</v>
      </c>
      <c r="L43" s="41"/>
      <c r="N43">
        <v>8704</v>
      </c>
    </row>
    <row r="44" spans="1:14" ht="12.75" customHeight="1" x14ac:dyDescent="0.25">
      <c r="B44" s="26">
        <v>3</v>
      </c>
      <c r="C44" s="27" t="str">
        <f>VLOOKUP(N44,[2]LEDEN!A$1:E$65536,2,FALSE)</f>
        <v>SOMNEL Noël</v>
      </c>
      <c r="D44" s="28"/>
      <c r="E44" s="28"/>
      <c r="F44" s="26">
        <v>1</v>
      </c>
      <c r="G44" s="26">
        <v>40</v>
      </c>
      <c r="H44" s="26">
        <f>G44/8*7</f>
        <v>35</v>
      </c>
      <c r="I44" s="26">
        <v>20</v>
      </c>
      <c r="J44" s="29">
        <f t="shared" si="3"/>
        <v>1.75</v>
      </c>
      <c r="K44" s="26">
        <v>7</v>
      </c>
      <c r="L44" s="41"/>
      <c r="N44">
        <v>9069</v>
      </c>
    </row>
    <row r="45" spans="1:14" ht="12.75" hidden="1" customHeight="1" x14ac:dyDescent="0.25">
      <c r="B45" s="26">
        <v>4</v>
      </c>
      <c r="C45" s="27" t="e">
        <f>VLOOKUP(N45,[2]LEDEN!A$1:E$65536,2,FALSE)</f>
        <v>#N/A</v>
      </c>
      <c r="D45" s="28"/>
      <c r="E45" s="28"/>
      <c r="F45" s="26"/>
      <c r="G45" s="26"/>
      <c r="H45" s="26">
        <f>G45/8*7</f>
        <v>0</v>
      </c>
      <c r="I45" s="26"/>
      <c r="J45" s="29" t="e">
        <f t="shared" si="3"/>
        <v>#DIV/0!</v>
      </c>
      <c r="K45" s="26"/>
      <c r="L45" s="41"/>
    </row>
    <row r="46" spans="1:14" ht="12.75" hidden="1" customHeight="1" x14ac:dyDescent="0.25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1"/>
    </row>
    <row r="47" spans="1:14" x14ac:dyDescent="0.25">
      <c r="A47" s="30"/>
      <c r="B47" s="31"/>
      <c r="C47" s="30" t="s">
        <v>19</v>
      </c>
      <c r="D47" s="30"/>
      <c r="E47" s="30" t="s">
        <v>17</v>
      </c>
      <c r="F47" s="32">
        <f>SUM(F42:F46)</f>
        <v>1</v>
      </c>
      <c r="G47" s="32">
        <f>SUM(G42:G46)</f>
        <v>91</v>
      </c>
      <c r="H47" s="32">
        <f>SUM(H42:H46)</f>
        <v>79.625</v>
      </c>
      <c r="I47" s="32">
        <f>SUM(I42:I46)</f>
        <v>51</v>
      </c>
      <c r="J47" s="33">
        <f t="shared" si="3"/>
        <v>1.56</v>
      </c>
      <c r="K47" s="32">
        <f>MAX(K42:K46)</f>
        <v>17</v>
      </c>
      <c r="L47" s="42"/>
    </row>
    <row r="48" spans="1:14" ht="4.5" customHeight="1" thickBot="1" x14ac:dyDescent="0.3">
      <c r="A48" s="35"/>
      <c r="B48" s="36"/>
      <c r="C48" s="35"/>
      <c r="D48" s="35"/>
      <c r="E48" s="35"/>
      <c r="F48" s="36"/>
      <c r="G48" s="36"/>
      <c r="H48" s="36"/>
      <c r="I48" s="36"/>
      <c r="J48" s="36"/>
      <c r="K48" s="36"/>
      <c r="L48" s="35"/>
    </row>
    <row r="50" spans="3:13" ht="15.6" x14ac:dyDescent="0.3">
      <c r="C50" s="43">
        <f ca="1">TODAY()</f>
        <v>41634</v>
      </c>
      <c r="D50" s="44"/>
      <c r="I50" s="39" t="s">
        <v>20</v>
      </c>
      <c r="J50" s="45" t="s">
        <v>21</v>
      </c>
      <c r="K50" s="45"/>
      <c r="L50" s="45"/>
      <c r="M50" s="45"/>
    </row>
    <row r="51" spans="3:13" x14ac:dyDescent="0.25">
      <c r="I51" t="s">
        <v>22</v>
      </c>
    </row>
  </sheetData>
  <mergeCells count="9">
    <mergeCell ref="L42:L47"/>
    <mergeCell ref="C50:D50"/>
    <mergeCell ref="J50:M50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2013-12-23T07:48:50Z</dcterms:created>
  <dcterms:modified xsi:type="dcterms:W3CDTF">2013-12-26T16:18:27Z</dcterms:modified>
</cp:coreProperties>
</file>