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024"/>
  </bookViews>
  <sheets>
    <sheet name="gwfexc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45621"/>
</workbook>
</file>

<file path=xl/calcChain.xml><?xml version="1.0" encoding="utf-8"?>
<calcChain xmlns="http://schemas.openxmlformats.org/spreadsheetml/2006/main">
  <c r="C51" i="1" l="1"/>
  <c r="K47" i="1"/>
  <c r="I47" i="1"/>
  <c r="G47" i="1"/>
  <c r="F47" i="1"/>
  <c r="H46" i="1"/>
  <c r="J46" i="1" s="1"/>
  <c r="C46" i="1"/>
  <c r="H45" i="1"/>
  <c r="J45" i="1" s="1"/>
  <c r="C45" i="1"/>
  <c r="J44" i="1"/>
  <c r="H44" i="1"/>
  <c r="C44" i="1"/>
  <c r="H43" i="1"/>
  <c r="J43" i="1" s="1"/>
  <c r="C43" i="1"/>
  <c r="H42" i="1"/>
  <c r="C42" i="1"/>
  <c r="G39" i="1"/>
  <c r="B39" i="1"/>
  <c r="K36" i="1"/>
  <c r="I36" i="1"/>
  <c r="G36" i="1"/>
  <c r="F36" i="1"/>
  <c r="H35" i="1"/>
  <c r="J35" i="1" s="1"/>
  <c r="C35" i="1"/>
  <c r="J34" i="1"/>
  <c r="H34" i="1"/>
  <c r="C34" i="1"/>
  <c r="J33" i="1"/>
  <c r="H33" i="1"/>
  <c r="C33" i="1"/>
  <c r="H32" i="1"/>
  <c r="J32" i="1" s="1"/>
  <c r="C32" i="1"/>
  <c r="H31" i="1"/>
  <c r="J31" i="1" s="1"/>
  <c r="C31" i="1"/>
  <c r="G28" i="1"/>
  <c r="B28" i="1"/>
  <c r="K25" i="1"/>
  <c r="I25" i="1"/>
  <c r="G25" i="1"/>
  <c r="F25" i="1"/>
  <c r="J24" i="1"/>
  <c r="H24" i="1"/>
  <c r="C24" i="1"/>
  <c r="J23" i="1"/>
  <c r="H23" i="1"/>
  <c r="C23" i="1"/>
  <c r="H22" i="1"/>
  <c r="J22" i="1" s="1"/>
  <c r="C22" i="1"/>
  <c r="H21" i="1"/>
  <c r="J21" i="1" s="1"/>
  <c r="C21" i="1"/>
  <c r="J20" i="1"/>
  <c r="H20" i="1"/>
  <c r="C20" i="1"/>
  <c r="G17" i="1"/>
  <c r="B17" i="1"/>
  <c r="K14" i="1"/>
  <c r="I14" i="1"/>
  <c r="G14" i="1"/>
  <c r="F14" i="1"/>
  <c r="H13" i="1"/>
  <c r="J13" i="1" s="1"/>
  <c r="C13" i="1"/>
  <c r="J12" i="1"/>
  <c r="H12" i="1"/>
  <c r="C12" i="1"/>
  <c r="H11" i="1"/>
  <c r="J11" i="1" s="1"/>
  <c r="C11" i="1"/>
  <c r="H10" i="1"/>
  <c r="J10" i="1" s="1"/>
  <c r="C10" i="1"/>
  <c r="H9" i="1"/>
  <c r="J9" i="1" s="1"/>
  <c r="C9" i="1"/>
  <c r="G6" i="1"/>
  <c r="B6" i="1"/>
  <c r="H47" i="1" l="1"/>
  <c r="J47" i="1" s="1"/>
  <c r="H25" i="1"/>
  <c r="J25" i="1" s="1"/>
  <c r="H36" i="1"/>
  <c r="J36" i="1" s="1"/>
  <c r="J42" i="1"/>
  <c r="H14" i="1"/>
  <c r="J14" i="1" s="1"/>
</calcChain>
</file>

<file path=xl/sharedStrings.xml><?xml version="1.0" encoding="utf-8"?>
<sst xmlns="http://schemas.openxmlformats.org/spreadsheetml/2006/main" count="52" uniqueCount="22">
  <si>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</si>
  <si>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</si>
  <si>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</si>
  <si>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</si>
  <si>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</si>
  <si>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</si>
  <si>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</si>
  <si>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>K.BC GILDEVRIENDEN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</si>
  <si>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</si>
  <si>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</si>
  <si>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</si>
  <si>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</si>
  <si>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</si>
  <si>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</si>
  <si>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</si>
  <si>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</si>
  <si>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</si>
  <si>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GSB</t>
  </si>
  <si>
    <t>Albert Verbeken</t>
  </si>
  <si>
    <t>Beide Vlaanderen</t>
  </si>
  <si>
    <t>MG</t>
  </si>
  <si>
    <t xml:space="preserve">                       Gewestfinale EXC. KLASSE VRIJSPEL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</si>
</sst>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quotePrefix="1" applyFont="1" applyBorder="1"/>
    <xf numFmtId="0" fontId="9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8" fillId="0" borderId="9" xfId="0" applyFont="1" applyBorder="1" applyAlignment="1">
      <alignment horizontal="left"/>
    </xf>
    <xf numFmtId="0" fontId="9" fillId="2" borderId="10" xfId="0" applyFont="1" applyFill="1" applyBorder="1"/>
    <xf numFmtId="0" fontId="9" fillId="2" borderId="10" xfId="0" applyFont="1" applyFill="1" applyBorder="1" applyAlignment="1">
      <alignment horizontal="left"/>
    </xf>
    <xf numFmtId="0" fontId="7" fillId="0" borderId="0" xfId="0" applyFo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15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itslag%20districtfinales%20vrijspel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8 "/>
      <sheetName val="distrf7"/>
      <sheetName val="distrf6"/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zoomScale="75" workbookViewId="0">
      <selection activeCell="C3" sqref="C3:D3"/>
    </sheetView>
  </sheetViews>
  <sheetFormatPr defaultRowHeight="13.2" x14ac:dyDescent="0.25"/>
  <cols>
    <col min="1" max="1" width="9.5546875" customWidth="1"/>
    <col min="2" max="2" width="3.109375" style="17" customWidth="1"/>
    <col min="3" max="3" width="6.6640625" customWidth="1"/>
    <col min="4" max="4" width="15" customWidth="1"/>
    <col min="5" max="5" width="8.88671875" customWidth="1"/>
    <col min="6" max="6" width="4.5546875" customWidth="1"/>
    <col min="7" max="8" width="8.109375" customWidth="1"/>
    <col min="9" max="9" width="7.33203125" customWidth="1"/>
    <col min="10" max="10" width="8.109375" customWidth="1"/>
    <col min="11" max="11" width="6.5546875" customWidth="1"/>
    <col min="12" max="12" width="7.44140625" customWidth="1"/>
    <col min="13" max="13" width="5.664062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3">
      <c r="A2" s="6" t="s">
        <v>3</v>
      </c>
      <c r="B2" s="7"/>
      <c r="C2" s="8"/>
      <c r="D2" s="9" t="s">
        <v>21</v>
      </c>
      <c r="E2" s="9"/>
      <c r="F2" s="8"/>
      <c r="G2" s="8"/>
      <c r="H2" s="8"/>
      <c r="I2" s="8"/>
      <c r="J2" s="8"/>
      <c r="K2" s="8"/>
      <c r="L2" s="9" t="s">
        <v>4</v>
      </c>
      <c r="M2" s="10"/>
    </row>
    <row r="3" spans="1:14" ht="17.25" customHeight="1" x14ac:dyDescent="0.3">
      <c r="A3" s="6" t="s">
        <v>5</v>
      </c>
      <c r="B3" s="7"/>
      <c r="C3" s="47">
        <v>41630</v>
      </c>
      <c r="D3" s="47"/>
      <c r="E3" s="11" t="s">
        <v>6</v>
      </c>
      <c r="F3" s="48" t="s">
        <v>7</v>
      </c>
      <c r="G3" s="48"/>
      <c r="H3" s="48"/>
      <c r="I3" s="48"/>
      <c r="J3" s="12"/>
      <c r="K3" s="49"/>
      <c r="L3" s="49"/>
      <c r="M3" s="50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8</v>
      </c>
      <c r="B6" s="19" t="str">
        <f>VLOOKUP(L6,[2]LEDEN!A$1:E$65536,2,FALSE)</f>
        <v>MOSTREY Peter</v>
      </c>
      <c r="C6" s="18"/>
      <c r="D6" s="18"/>
      <c r="E6" s="18"/>
      <c r="F6" s="20" t="s">
        <v>9</v>
      </c>
      <c r="G6" s="21" t="str">
        <f>VLOOKUP(L6,[2]LEDEN!A$1:E$65536,3,FALSE)</f>
        <v>DOS</v>
      </c>
      <c r="H6" s="21"/>
      <c r="I6" s="20"/>
      <c r="J6" s="20"/>
      <c r="K6" s="20"/>
      <c r="L6" s="22">
        <v>4693</v>
      </c>
    </row>
    <row r="7" spans="1:14" ht="6" customHeight="1" x14ac:dyDescent="0.25">
      <c r="F7" s="17"/>
      <c r="G7" s="17"/>
      <c r="H7" s="17"/>
      <c r="I7" s="17"/>
      <c r="J7" s="17"/>
      <c r="K7" s="17"/>
    </row>
    <row r="8" spans="1:14" x14ac:dyDescent="0.25">
      <c r="F8" s="23" t="s">
        <v>10</v>
      </c>
      <c r="G8" s="23" t="s">
        <v>11</v>
      </c>
      <c r="H8" s="23">
        <v>2.2999999999999998</v>
      </c>
      <c r="I8" s="23" t="s">
        <v>12</v>
      </c>
      <c r="J8" s="24" t="s">
        <v>13</v>
      </c>
      <c r="K8" s="23" t="s">
        <v>14</v>
      </c>
      <c r="L8" s="23" t="s">
        <v>15</v>
      </c>
    </row>
    <row r="9" spans="1:14" ht="15" customHeight="1" x14ac:dyDescent="0.25">
      <c r="B9" s="25">
        <v>1</v>
      </c>
      <c r="C9" s="26" t="str">
        <f>VLOOKUP(N31,[2]LEDEN!A$1:E$65536,2,FALSE)</f>
        <v>VERBEKEN Albert</v>
      </c>
      <c r="D9" s="27"/>
      <c r="E9" s="27"/>
      <c r="F9" s="25">
        <v>1</v>
      </c>
      <c r="G9" s="25">
        <v>300</v>
      </c>
      <c r="H9" s="25">
        <f>G9/8*7</f>
        <v>262.5</v>
      </c>
      <c r="I9" s="25">
        <v>9</v>
      </c>
      <c r="J9" s="28">
        <f t="shared" ref="J9:J14" si="0">ROUNDDOWN(H9/I9,2)</f>
        <v>29.16</v>
      </c>
      <c r="K9" s="25">
        <v>129</v>
      </c>
      <c r="L9" s="40">
        <v>1</v>
      </c>
      <c r="N9">
        <v>3807</v>
      </c>
    </row>
    <row r="10" spans="1:14" ht="15" customHeight="1" x14ac:dyDescent="0.25">
      <c r="B10" s="25">
        <v>2</v>
      </c>
      <c r="C10" s="26" t="str">
        <f>VLOOKUP(N32,[2]LEDEN!A$1:E$65536,2,FALSE)</f>
        <v>VERBRUGGHE Johan</v>
      </c>
      <c r="D10" s="27"/>
      <c r="E10" s="27"/>
      <c r="F10" s="25">
        <v>2</v>
      </c>
      <c r="G10" s="25">
        <v>300</v>
      </c>
      <c r="H10" s="25">
        <f>G10/8*7</f>
        <v>262.5</v>
      </c>
      <c r="I10" s="25">
        <v>4</v>
      </c>
      <c r="J10" s="28">
        <f t="shared" si="0"/>
        <v>65.62</v>
      </c>
      <c r="K10" s="25">
        <v>145</v>
      </c>
      <c r="L10" s="41"/>
      <c r="N10">
        <v>4443</v>
      </c>
    </row>
    <row r="11" spans="1:14" ht="15" customHeight="1" x14ac:dyDescent="0.25">
      <c r="B11" s="25">
        <v>3</v>
      </c>
      <c r="C11" s="26" t="str">
        <f>VLOOKUP(N33,[2]LEDEN!A$1:E$65536,2,FALSE)</f>
        <v>SEGERS Didier</v>
      </c>
      <c r="D11" s="27"/>
      <c r="E11" s="27"/>
      <c r="F11" s="25">
        <v>2</v>
      </c>
      <c r="G11" s="25">
        <v>300</v>
      </c>
      <c r="H11" s="25">
        <f>G11/8*7</f>
        <v>262.5</v>
      </c>
      <c r="I11" s="25">
        <v>1</v>
      </c>
      <c r="J11" s="28">
        <f t="shared" si="0"/>
        <v>262.5</v>
      </c>
      <c r="K11" s="25">
        <v>300</v>
      </c>
      <c r="L11" s="41"/>
      <c r="N11">
        <v>4693</v>
      </c>
    </row>
    <row r="12" spans="1:14" ht="15" hidden="1" customHeight="1" x14ac:dyDescent="0.25">
      <c r="B12" s="25">
        <v>4</v>
      </c>
      <c r="C12" s="26" t="e">
        <f>VLOOKUP(N34,[2]LEDEN!A$1:E$65536,2,FALSE)</f>
        <v>#N/A</v>
      </c>
      <c r="D12" s="27"/>
      <c r="E12" s="27"/>
      <c r="F12" s="25"/>
      <c r="G12" s="25"/>
      <c r="H12" s="25">
        <f>G12/8*7</f>
        <v>0</v>
      </c>
      <c r="I12" s="25"/>
      <c r="J12" s="28" t="e">
        <f t="shared" si="0"/>
        <v>#DIV/0!</v>
      </c>
      <c r="K12" s="25"/>
      <c r="L12" s="41"/>
    </row>
    <row r="13" spans="1:14" ht="15" hidden="1" customHeight="1" x14ac:dyDescent="0.25">
      <c r="B13" s="25">
        <v>5</v>
      </c>
      <c r="C13" s="26" t="e">
        <f>VLOOKUP(N35,[2]LEDEN!A$1:E$65536,2,FALSE)</f>
        <v>#N/A</v>
      </c>
      <c r="D13" s="27"/>
      <c r="E13" s="27"/>
      <c r="F13" s="25"/>
      <c r="G13" s="25"/>
      <c r="H13" s="25">
        <f>G13/8*7</f>
        <v>0</v>
      </c>
      <c r="I13" s="25"/>
      <c r="J13" s="28" t="e">
        <f t="shared" si="0"/>
        <v>#DIV/0!</v>
      </c>
      <c r="K13" s="25"/>
      <c r="L13" s="41"/>
    </row>
    <row r="14" spans="1:14" ht="15" customHeight="1" x14ac:dyDescent="0.25">
      <c r="A14" s="29"/>
      <c r="B14" s="30"/>
      <c r="C14" s="29" t="s">
        <v>20</v>
      </c>
      <c r="D14" s="29"/>
      <c r="E14" s="29" t="s">
        <v>16</v>
      </c>
      <c r="F14" s="31">
        <f>SUM(F9:F13)</f>
        <v>5</v>
      </c>
      <c r="G14" s="31">
        <f>SUM(G9:G13)</f>
        <v>900</v>
      </c>
      <c r="H14" s="31">
        <f>SUM(H9:H13)</f>
        <v>787.5</v>
      </c>
      <c r="I14" s="31">
        <f>SUM(I9:I13)</f>
        <v>14</v>
      </c>
      <c r="J14" s="32">
        <f t="shared" si="0"/>
        <v>56.25</v>
      </c>
      <c r="K14" s="31">
        <f>MAX(K9:K13)</f>
        <v>300</v>
      </c>
      <c r="L14" s="42"/>
      <c r="M14" s="33"/>
    </row>
    <row r="15" spans="1:14" ht="8.25" customHeight="1" thickBot="1" x14ac:dyDescent="0.3">
      <c r="A15" s="34"/>
      <c r="B15" s="35"/>
      <c r="C15" s="34"/>
      <c r="D15" s="34"/>
      <c r="E15" s="34"/>
      <c r="F15" s="35"/>
      <c r="G15" s="35"/>
      <c r="H15" s="35"/>
      <c r="I15" s="35"/>
      <c r="J15" s="35"/>
      <c r="K15" s="35"/>
      <c r="L15" s="34"/>
    </row>
    <row r="16" spans="1:14" ht="7.5" customHeight="1" x14ac:dyDescent="0.25">
      <c r="F16" s="17"/>
      <c r="G16" s="17"/>
      <c r="H16" s="17"/>
      <c r="I16" s="17"/>
      <c r="J16" s="17"/>
      <c r="K16" s="17"/>
    </row>
    <row r="17" spans="1:14" x14ac:dyDescent="0.25">
      <c r="A17" s="18" t="s">
        <v>8</v>
      </c>
      <c r="B17" s="19" t="str">
        <f>VLOOKUP(L17,[2]LEDEN!A$1:E$65536,2,FALSE)</f>
        <v>VERBRUGGHE Johan</v>
      </c>
      <c r="C17" s="18"/>
      <c r="D17" s="18"/>
      <c r="E17" s="18"/>
      <c r="F17" s="20" t="s">
        <v>9</v>
      </c>
      <c r="G17" s="21" t="str">
        <f>VLOOKUP(L17,[2]LEDEN!A$1:E$65536,3,FALSE)</f>
        <v>K.GHOK</v>
      </c>
      <c r="H17" s="21"/>
      <c r="I17" s="20"/>
      <c r="J17" s="20"/>
      <c r="K17" s="20"/>
      <c r="L17" s="22">
        <v>3807</v>
      </c>
    </row>
    <row r="18" spans="1:14" ht="6" customHeight="1" x14ac:dyDescent="0.25">
      <c r="F18" s="17"/>
      <c r="G18" s="17"/>
      <c r="H18" s="17"/>
      <c r="I18" s="17"/>
      <c r="J18" s="17"/>
      <c r="K18" s="17"/>
    </row>
    <row r="19" spans="1:14" x14ac:dyDescent="0.25">
      <c r="F19" s="23" t="s">
        <v>10</v>
      </c>
      <c r="G19" s="23" t="s">
        <v>11</v>
      </c>
      <c r="H19" s="23">
        <v>2.2999999999999998</v>
      </c>
      <c r="I19" s="23" t="s">
        <v>12</v>
      </c>
      <c r="J19" s="24" t="s">
        <v>13</v>
      </c>
      <c r="K19" s="23" t="s">
        <v>14</v>
      </c>
      <c r="L19" s="23" t="s">
        <v>15</v>
      </c>
    </row>
    <row r="20" spans="1:14" x14ac:dyDescent="0.25">
      <c r="B20" s="25">
        <v>1</v>
      </c>
      <c r="C20" s="26" t="str">
        <f>VLOOKUP(N42,[2]LEDEN!A$1:E$65536,2,FALSE)</f>
        <v>SEGERS Didier</v>
      </c>
      <c r="D20" s="27"/>
      <c r="E20" s="27"/>
      <c r="F20" s="25">
        <v>1</v>
      </c>
      <c r="G20" s="25">
        <v>300</v>
      </c>
      <c r="H20" s="25">
        <f>G20/8*7</f>
        <v>262.5</v>
      </c>
      <c r="I20" s="25">
        <v>8</v>
      </c>
      <c r="J20" s="28">
        <f t="shared" ref="J20:J25" si="1">ROUNDDOWN(H20/I20,2)</f>
        <v>32.81</v>
      </c>
      <c r="K20" s="25">
        <v>99</v>
      </c>
      <c r="L20" s="40">
        <v>2</v>
      </c>
      <c r="N20">
        <v>4693</v>
      </c>
    </row>
    <row r="21" spans="1:14" ht="13.2" customHeight="1" x14ac:dyDescent="0.25">
      <c r="B21" s="25">
        <v>2</v>
      </c>
      <c r="C21" s="26" t="str">
        <f>VLOOKUP(N43,[2]LEDEN!A$1:E$65536,2,FALSE)</f>
        <v>MOSTREY Peter</v>
      </c>
      <c r="D21" s="27"/>
      <c r="E21" s="27"/>
      <c r="F21" s="25">
        <v>0</v>
      </c>
      <c r="G21" s="25">
        <v>65</v>
      </c>
      <c r="H21" s="25">
        <f>G21/8*7</f>
        <v>56.875</v>
      </c>
      <c r="I21" s="25">
        <v>4</v>
      </c>
      <c r="J21" s="28">
        <f t="shared" si="1"/>
        <v>14.21</v>
      </c>
      <c r="K21" s="25">
        <v>37</v>
      </c>
      <c r="L21" s="41"/>
      <c r="N21">
        <v>6712</v>
      </c>
    </row>
    <row r="22" spans="1:14" ht="13.2" customHeight="1" x14ac:dyDescent="0.25">
      <c r="B22" s="25">
        <v>3</v>
      </c>
      <c r="C22" s="26" t="str">
        <f>VLOOKUP(N44,[2]LEDEN!A$1:E$65536,2,FALSE)</f>
        <v>VERBEKEN Albert</v>
      </c>
      <c r="D22" s="27"/>
      <c r="E22" s="27"/>
      <c r="F22" s="25">
        <v>2</v>
      </c>
      <c r="G22" s="25">
        <v>300</v>
      </c>
      <c r="H22" s="25">
        <f>G22/8*7</f>
        <v>262.5</v>
      </c>
      <c r="I22" s="25">
        <v>2</v>
      </c>
      <c r="J22" s="28">
        <f t="shared" si="1"/>
        <v>131.25</v>
      </c>
      <c r="K22" s="25">
        <v>224</v>
      </c>
      <c r="L22" s="41"/>
      <c r="N22">
        <v>3807</v>
      </c>
    </row>
    <row r="23" spans="1:14" ht="13.2" hidden="1" customHeight="1" x14ac:dyDescent="0.25">
      <c r="B23" s="25">
        <v>4</v>
      </c>
      <c r="C23" s="26" t="e">
        <f>VLOOKUP(N45,[2]LEDEN!A$1:E$65536,2,FALSE)</f>
        <v>#N/A</v>
      </c>
      <c r="D23" s="27"/>
      <c r="E23" s="27"/>
      <c r="F23" s="25"/>
      <c r="G23" s="25"/>
      <c r="H23" s="25">
        <f>G23/8*7</f>
        <v>0</v>
      </c>
      <c r="I23" s="25"/>
      <c r="J23" s="28" t="e">
        <f t="shared" si="1"/>
        <v>#DIV/0!</v>
      </c>
      <c r="K23" s="25"/>
      <c r="L23" s="41"/>
    </row>
    <row r="24" spans="1:14" ht="13.2" hidden="1" customHeight="1" x14ac:dyDescent="0.25">
      <c r="B24" s="25">
        <v>5</v>
      </c>
      <c r="C24" s="26" t="e">
        <f>VLOOKUP(N46,[2]LEDEN!A$1:E$65536,2,FALSE)</f>
        <v>#N/A</v>
      </c>
      <c r="D24" s="27"/>
      <c r="E24" s="27"/>
      <c r="F24" s="25"/>
      <c r="G24" s="25"/>
      <c r="H24" s="25">
        <f>G24/8*7</f>
        <v>0</v>
      </c>
      <c r="I24" s="25"/>
      <c r="J24" s="28" t="e">
        <f t="shared" si="1"/>
        <v>#DIV/0!</v>
      </c>
      <c r="K24" s="25"/>
      <c r="L24" s="41"/>
    </row>
    <row r="25" spans="1:14" x14ac:dyDescent="0.25">
      <c r="A25" s="29"/>
      <c r="B25" s="30"/>
      <c r="C25" s="29" t="s">
        <v>20</v>
      </c>
      <c r="D25" s="29"/>
      <c r="E25" s="29" t="s">
        <v>16</v>
      </c>
      <c r="F25" s="31">
        <f>SUM(F20:F24)</f>
        <v>3</v>
      </c>
      <c r="G25" s="31">
        <f>SUM(G20:G24)</f>
        <v>665</v>
      </c>
      <c r="H25" s="31">
        <f>SUM(H20:H24)</f>
        <v>581.875</v>
      </c>
      <c r="I25" s="31">
        <f>SUM(I20:I24)</f>
        <v>14</v>
      </c>
      <c r="J25" s="32">
        <f t="shared" si="1"/>
        <v>41.56</v>
      </c>
      <c r="K25" s="31">
        <f>MAX(K20:K24)</f>
        <v>224</v>
      </c>
      <c r="L25" s="42"/>
    </row>
    <row r="26" spans="1:14" ht="7.5" customHeight="1" thickBot="1" x14ac:dyDescent="0.3">
      <c r="A26" s="34"/>
      <c r="B26" s="35"/>
      <c r="C26" s="34"/>
      <c r="D26" s="34"/>
      <c r="E26" s="34"/>
      <c r="F26" s="35"/>
      <c r="G26" s="35"/>
      <c r="H26" s="35"/>
      <c r="I26" s="35"/>
      <c r="J26" s="35"/>
      <c r="K26" s="35"/>
      <c r="L26" s="34"/>
    </row>
    <row r="27" spans="1:14" ht="3.75" customHeight="1" x14ac:dyDescent="0.25">
      <c r="B27"/>
    </row>
    <row r="28" spans="1:14" x14ac:dyDescent="0.25">
      <c r="A28" s="18" t="s">
        <v>8</v>
      </c>
      <c r="B28" s="19" t="str">
        <f>VLOOKUP(L28,[2]LEDEN!A$1:E$65536,2,FALSE)</f>
        <v>SEGERS Didier</v>
      </c>
      <c r="C28" s="18"/>
      <c r="D28" s="18"/>
      <c r="E28" s="18"/>
      <c r="F28" s="18" t="s">
        <v>9</v>
      </c>
      <c r="G28" s="36" t="str">
        <f>VLOOKUP(L28,[2]LEDEN!A$1:E$65536,3,FALSE)</f>
        <v>KGV</v>
      </c>
      <c r="H28" s="36"/>
      <c r="I28" s="18"/>
      <c r="J28" s="18"/>
      <c r="K28" s="18"/>
      <c r="L28" s="22">
        <v>6712</v>
      </c>
    </row>
    <row r="29" spans="1:14" ht="7.5" customHeight="1" x14ac:dyDescent="0.25"/>
    <row r="30" spans="1:14" x14ac:dyDescent="0.25">
      <c r="F30" s="37" t="s">
        <v>10</v>
      </c>
      <c r="G30" s="23" t="s">
        <v>11</v>
      </c>
      <c r="H30" s="23">
        <v>2.2999999999999998</v>
      </c>
      <c r="I30" s="38" t="s">
        <v>12</v>
      </c>
      <c r="J30" s="24" t="s">
        <v>13</v>
      </c>
      <c r="K30" s="23" t="s">
        <v>14</v>
      </c>
      <c r="L30" s="23" t="s">
        <v>15</v>
      </c>
    </row>
    <row r="31" spans="1:14" x14ac:dyDescent="0.25">
      <c r="B31" s="25">
        <v>1</v>
      </c>
      <c r="C31" s="26" t="str">
        <f>VLOOKUP(N9,[2]LEDEN!A$1:E$65536,2,FALSE)</f>
        <v>VERBRUGGHE Johan</v>
      </c>
      <c r="D31" s="27"/>
      <c r="E31" s="27"/>
      <c r="F31" s="25">
        <v>1</v>
      </c>
      <c r="G31" s="25">
        <v>300</v>
      </c>
      <c r="H31" s="25">
        <f>G31/8*7</f>
        <v>262.5</v>
      </c>
      <c r="I31" s="25">
        <v>8</v>
      </c>
      <c r="J31" s="28">
        <f t="shared" ref="J31:J36" si="2">ROUNDDOWN(H31/I31,2)</f>
        <v>32.81</v>
      </c>
      <c r="K31" s="25">
        <v>116</v>
      </c>
      <c r="L31" s="40">
        <v>3</v>
      </c>
      <c r="N31">
        <v>4443</v>
      </c>
    </row>
    <row r="32" spans="1:14" ht="13.2" customHeight="1" x14ac:dyDescent="0.25">
      <c r="B32" s="25">
        <v>2</v>
      </c>
      <c r="C32" s="26" t="str">
        <f>VLOOKUP(N10,[2]LEDEN!A$1:E$65536,2,FALSE)</f>
        <v>VERBEKEN Albert</v>
      </c>
      <c r="D32" s="27"/>
      <c r="E32" s="27"/>
      <c r="F32" s="25">
        <v>2</v>
      </c>
      <c r="G32" s="25">
        <v>300</v>
      </c>
      <c r="H32" s="25">
        <f>G32/8*7</f>
        <v>262.5</v>
      </c>
      <c r="I32" s="25">
        <v>5</v>
      </c>
      <c r="J32" s="28">
        <f t="shared" si="2"/>
        <v>52.5</v>
      </c>
      <c r="K32" s="25">
        <v>255</v>
      </c>
      <c r="L32" s="41"/>
      <c r="N32">
        <v>3807</v>
      </c>
    </row>
    <row r="33" spans="1:14" ht="13.2" customHeight="1" x14ac:dyDescent="0.25">
      <c r="B33" s="25">
        <v>3</v>
      </c>
      <c r="C33" s="26" t="str">
        <f>VLOOKUP(N11,[2]LEDEN!A$1:E$65536,2,FALSE)</f>
        <v>MOSTREY Peter</v>
      </c>
      <c r="D33" s="27"/>
      <c r="E33" s="27"/>
      <c r="F33" s="25">
        <v>0</v>
      </c>
      <c r="G33" s="25">
        <v>0</v>
      </c>
      <c r="H33" s="25">
        <f>G33/8*7</f>
        <v>0</v>
      </c>
      <c r="I33" s="25">
        <v>1</v>
      </c>
      <c r="J33" s="28">
        <f t="shared" si="2"/>
        <v>0</v>
      </c>
      <c r="K33" s="25">
        <v>0</v>
      </c>
      <c r="L33" s="41"/>
      <c r="N33">
        <v>6712</v>
      </c>
    </row>
    <row r="34" spans="1:14" ht="13.2" hidden="1" customHeight="1" x14ac:dyDescent="0.25">
      <c r="B34" s="25">
        <v>4</v>
      </c>
      <c r="C34" s="26" t="e">
        <f>VLOOKUP(N12,[2]LEDEN!A$1:E$65536,2,FALSE)</f>
        <v>#N/A</v>
      </c>
      <c r="D34" s="27"/>
      <c r="E34" s="27"/>
      <c r="F34" s="25"/>
      <c r="G34" s="25"/>
      <c r="H34" s="25">
        <f>G34/8*7</f>
        <v>0</v>
      </c>
      <c r="I34" s="25"/>
      <c r="J34" s="28" t="e">
        <f t="shared" si="2"/>
        <v>#DIV/0!</v>
      </c>
      <c r="K34" s="25"/>
      <c r="L34" s="41"/>
    </row>
    <row r="35" spans="1:14" ht="13.2" hidden="1" customHeight="1" x14ac:dyDescent="0.25">
      <c r="B35" s="25">
        <v>5</v>
      </c>
      <c r="C35" s="26" t="e">
        <f>VLOOKUP(N13,[2]LEDEN!A$1:E$65536,2,FALSE)</f>
        <v>#N/A</v>
      </c>
      <c r="D35" s="27"/>
      <c r="E35" s="27"/>
      <c r="F35" s="25"/>
      <c r="G35" s="25"/>
      <c r="H35" s="25">
        <f>G35/8*7</f>
        <v>0</v>
      </c>
      <c r="I35" s="25"/>
      <c r="J35" s="28" t="e">
        <f t="shared" si="2"/>
        <v>#DIV/0!</v>
      </c>
      <c r="K35" s="25"/>
      <c r="L35" s="41"/>
    </row>
    <row r="36" spans="1:14" x14ac:dyDescent="0.25">
      <c r="A36" s="29"/>
      <c r="B36" s="30"/>
      <c r="C36" s="29" t="s">
        <v>20</v>
      </c>
      <c r="D36" s="29"/>
      <c r="E36" s="29" t="s">
        <v>16</v>
      </c>
      <c r="F36" s="31">
        <f>SUM(F31:F35)</f>
        <v>3</v>
      </c>
      <c r="G36" s="31">
        <f>SUM(G31:G35)</f>
        <v>600</v>
      </c>
      <c r="H36" s="31">
        <f>SUM(H31:H35)</f>
        <v>525</v>
      </c>
      <c r="I36" s="31">
        <f>SUM(I31:I35)</f>
        <v>14</v>
      </c>
      <c r="J36" s="32">
        <f t="shared" si="2"/>
        <v>37.5</v>
      </c>
      <c r="K36" s="31">
        <f>MAX(K31:K35)</f>
        <v>255</v>
      </c>
      <c r="L36" s="42"/>
    </row>
    <row r="37" spans="1:14" ht="6.75" customHeight="1" thickBot="1" x14ac:dyDescent="0.3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</row>
    <row r="38" spans="1:14" ht="6" customHeight="1" x14ac:dyDescent="0.25"/>
    <row r="39" spans="1:14" ht="13.5" customHeight="1" x14ac:dyDescent="0.25">
      <c r="A39" s="18" t="s">
        <v>8</v>
      </c>
      <c r="B39" s="19" t="str">
        <f>VLOOKUP(L39,[2]LEDEN!A$1:E$65536,2,FALSE)</f>
        <v>VERBEKEN Albert</v>
      </c>
      <c r="C39" s="18"/>
      <c r="D39" s="18"/>
      <c r="E39" s="18"/>
      <c r="F39" s="18" t="s">
        <v>9</v>
      </c>
      <c r="G39" s="36" t="str">
        <f>VLOOKUP(L39,[2]LEDEN!A$1:E$65536,3,FALSE)</f>
        <v>K.ME</v>
      </c>
      <c r="H39" s="36"/>
      <c r="I39" s="18"/>
      <c r="J39" s="18"/>
      <c r="K39" s="18"/>
      <c r="L39" s="22">
        <v>4443</v>
      </c>
    </row>
    <row r="41" spans="1:14" x14ac:dyDescent="0.25">
      <c r="F41" s="37" t="s">
        <v>10</v>
      </c>
      <c r="G41" s="23" t="s">
        <v>11</v>
      </c>
      <c r="H41" s="23">
        <v>2.2999999999999998</v>
      </c>
      <c r="I41" s="38" t="s">
        <v>12</v>
      </c>
      <c r="J41" s="24" t="s">
        <v>13</v>
      </c>
      <c r="K41" s="23" t="s">
        <v>14</v>
      </c>
      <c r="L41" s="23" t="s">
        <v>15</v>
      </c>
    </row>
    <row r="42" spans="1:14" x14ac:dyDescent="0.25">
      <c r="B42" s="25">
        <v>1</v>
      </c>
      <c r="C42" s="26" t="str">
        <f>VLOOKUP(N20,[2]LEDEN!A$1:E$65536,2,FALSE)</f>
        <v>MOSTREY Peter</v>
      </c>
      <c r="D42" s="27"/>
      <c r="E42" s="27"/>
      <c r="F42" s="25">
        <v>1</v>
      </c>
      <c r="G42" s="25">
        <v>300</v>
      </c>
      <c r="H42" s="25">
        <f>G42/8*7</f>
        <v>262.5</v>
      </c>
      <c r="I42" s="25">
        <v>9</v>
      </c>
      <c r="J42" s="28">
        <f t="shared" ref="J42:J47" si="3">ROUNDDOWN(H42/I42,2)</f>
        <v>29.16</v>
      </c>
      <c r="K42" s="25">
        <v>89</v>
      </c>
      <c r="L42" s="40">
        <v>4</v>
      </c>
      <c r="N42">
        <v>6712</v>
      </c>
    </row>
    <row r="43" spans="1:14" ht="13.2" customHeight="1" x14ac:dyDescent="0.25">
      <c r="B43" s="25">
        <v>2</v>
      </c>
      <c r="C43" s="26" t="str">
        <f>VLOOKUP(N21,[2]LEDEN!A$1:E$65536,2,FALSE)</f>
        <v>SEGERS Didier</v>
      </c>
      <c r="D43" s="27"/>
      <c r="E43" s="27"/>
      <c r="F43" s="25">
        <v>0</v>
      </c>
      <c r="G43" s="25">
        <v>164</v>
      </c>
      <c r="H43" s="25">
        <f>G43/8*7</f>
        <v>143.5</v>
      </c>
      <c r="I43" s="25">
        <v>5</v>
      </c>
      <c r="J43" s="28">
        <f t="shared" si="3"/>
        <v>28.7</v>
      </c>
      <c r="K43" s="25">
        <v>80</v>
      </c>
      <c r="L43" s="41"/>
      <c r="N43">
        <v>4693</v>
      </c>
    </row>
    <row r="44" spans="1:14" ht="13.2" customHeight="1" x14ac:dyDescent="0.25">
      <c r="B44" s="25">
        <v>3</v>
      </c>
      <c r="C44" s="26" t="str">
        <f>VLOOKUP(N22,[2]LEDEN!A$1:E$65536,2,FALSE)</f>
        <v>VERBRUGGHE Johan</v>
      </c>
      <c r="D44" s="27"/>
      <c r="E44" s="27"/>
      <c r="F44" s="25">
        <v>0</v>
      </c>
      <c r="G44" s="25">
        <v>118</v>
      </c>
      <c r="H44" s="25">
        <f>G44/8*7</f>
        <v>103.25</v>
      </c>
      <c r="I44" s="25">
        <v>2</v>
      </c>
      <c r="J44" s="28">
        <f t="shared" si="3"/>
        <v>51.62</v>
      </c>
      <c r="K44" s="25">
        <v>1</v>
      </c>
      <c r="L44" s="41"/>
      <c r="N44">
        <v>4443</v>
      </c>
    </row>
    <row r="45" spans="1:14" ht="13.2" hidden="1" customHeight="1" x14ac:dyDescent="0.25">
      <c r="B45" s="25"/>
      <c r="C45" s="26" t="e">
        <f>VLOOKUP(N23,[2]LEDEN!A$1:E$65536,2,FALSE)</f>
        <v>#N/A</v>
      </c>
      <c r="D45" s="27"/>
      <c r="E45" s="27"/>
      <c r="F45" s="25"/>
      <c r="G45" s="25"/>
      <c r="H45" s="25">
        <f>G45/8*7</f>
        <v>0</v>
      </c>
      <c r="I45" s="25"/>
      <c r="J45" s="28" t="e">
        <f t="shared" si="3"/>
        <v>#DIV/0!</v>
      </c>
      <c r="K45" s="25"/>
      <c r="L45" s="41"/>
    </row>
    <row r="46" spans="1:14" ht="13.2" hidden="1" customHeight="1" x14ac:dyDescent="0.25">
      <c r="B46" s="25"/>
      <c r="C46" s="26" t="e">
        <f>VLOOKUP(N24,[2]LEDEN!A$1:E$65536,2,FALSE)</f>
        <v>#N/A</v>
      </c>
      <c r="D46" s="27"/>
      <c r="E46" s="27"/>
      <c r="F46" s="25"/>
      <c r="G46" s="25"/>
      <c r="H46" s="25">
        <f>G46/8*7</f>
        <v>0</v>
      </c>
      <c r="I46" s="25"/>
      <c r="J46" s="28" t="e">
        <f t="shared" si="3"/>
        <v>#DIV/0!</v>
      </c>
      <c r="K46" s="25"/>
      <c r="L46" s="41"/>
    </row>
    <row r="47" spans="1:14" x14ac:dyDescent="0.25">
      <c r="A47" s="29"/>
      <c r="B47" s="30"/>
      <c r="C47" s="29" t="s">
        <v>20</v>
      </c>
      <c r="D47" s="29"/>
      <c r="E47" s="29" t="s">
        <v>16</v>
      </c>
      <c r="F47" s="31">
        <f>SUM(F42:F46)</f>
        <v>1</v>
      </c>
      <c r="G47" s="31">
        <f>SUM(G42:G46)</f>
        <v>582</v>
      </c>
      <c r="H47" s="31">
        <f>SUM(H42:H46)</f>
        <v>509.25</v>
      </c>
      <c r="I47" s="31">
        <f>SUM(I42:I46)</f>
        <v>16</v>
      </c>
      <c r="J47" s="32">
        <f t="shared" si="3"/>
        <v>31.82</v>
      </c>
      <c r="K47" s="31">
        <f>MAX(K42:K46)</f>
        <v>89</v>
      </c>
      <c r="L47" s="42"/>
    </row>
    <row r="48" spans="1:14" ht="4.5" customHeight="1" thickBot="1" x14ac:dyDescent="0.3">
      <c r="A48" s="34"/>
      <c r="B48" s="35"/>
      <c r="C48" s="34"/>
      <c r="D48" s="34"/>
      <c r="E48" s="34"/>
      <c r="F48" s="35"/>
      <c r="G48" s="35"/>
      <c r="H48" s="35"/>
      <c r="I48" s="35"/>
      <c r="J48" s="35"/>
      <c r="K48" s="35"/>
      <c r="L48" s="34"/>
    </row>
    <row r="49" spans="3:13" ht="6" customHeight="1" x14ac:dyDescent="0.25">
      <c r="F49" s="17"/>
      <c r="G49" s="17"/>
      <c r="H49" s="17"/>
      <c r="I49" s="17"/>
      <c r="J49" s="17"/>
      <c r="K49" s="17"/>
    </row>
    <row r="51" spans="3:13" ht="15.6" x14ac:dyDescent="0.3">
      <c r="C51" s="43">
        <f ca="1">TODAY()</f>
        <v>41634</v>
      </c>
      <c r="D51" s="44"/>
      <c r="I51" s="39" t="s">
        <v>17</v>
      </c>
      <c r="J51" s="45" t="s">
        <v>18</v>
      </c>
      <c r="K51" s="45"/>
      <c r="L51" s="45"/>
      <c r="M51" s="45"/>
    </row>
    <row r="52" spans="3:13" x14ac:dyDescent="0.25">
      <c r="I52" s="46" t="s">
        <v>19</v>
      </c>
      <c r="J52" s="46"/>
      <c r="K52" s="46"/>
      <c r="L52" s="46"/>
      <c r="M52" s="46"/>
    </row>
  </sheetData>
  <mergeCells count="10">
    <mergeCell ref="L42:L47"/>
    <mergeCell ref="C51:D51"/>
    <mergeCell ref="J51:M51"/>
    <mergeCell ref="I52:M52"/>
    <mergeCell ref="C3:D3"/>
    <mergeCell ref="F3:I3"/>
    <mergeCell ref="K3:M3"/>
    <mergeCell ref="L9:L14"/>
    <mergeCell ref="L20:L25"/>
    <mergeCell ref="L31:L36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gwfexc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2013-12-23T07:56:51Z</dcterms:created>
  <dcterms:modified xsi:type="dcterms:W3CDTF">2013-12-26T16:20:22Z</dcterms:modified>
</cp:coreProperties>
</file>