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<sst xmlns="http://schemas.openxmlformats.org/spreadsheetml/2006/main" count="52" uniqueCount="22">
  <si>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</si>
  <si>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</si>
  <si>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</si>
  <si>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</si>
  <si>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VRIJSPEL</t>
  </si>
  <si>
    <t>MATCH</t>
  </si>
  <si>
    <t>datum:</t>
  </si>
  <si>
    <t>Lokaal:</t>
  </si>
  <si>
    <t>K.BC ARGOS -WESTVELD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</si>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</sst>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3 2" xfId="57"/>
    <cellStyle name="Standaard 4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uitslagen%20gewestelijke%20finales%202013-2014\uitslag%20gewestelijke%20finale%20vrijspel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3-2014\kalender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3"/>
      <sheetName val="gwf2"/>
      <sheetName val="SAMENVATTING"/>
      <sheetName val="Blad2"/>
      <sheetName val="databank"/>
      <sheetName val="LEDEN"/>
    </sheetNames>
    <sheetDataSet>
      <sheetData sheetId="5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I51" sqref="I5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41580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 MAYER Joris</v>
      </c>
      <c r="C6" s="22"/>
      <c r="D6" s="22"/>
      <c r="E6" s="22"/>
      <c r="F6" s="22" t="s">
        <v>10</v>
      </c>
      <c r="G6" s="24" t="str">
        <f>VLOOKUP(L6,'[1]LEDEN'!A:E,3,FALSE)</f>
        <v>KSNBA</v>
      </c>
      <c r="H6" s="24" t="str">
        <f>VLOOKUP(L6,'[1]LEDEN'!A:E,3,FALSE)</f>
        <v>KSNBA</v>
      </c>
      <c r="I6" s="22"/>
      <c r="J6" s="22"/>
      <c r="K6" s="22"/>
      <c r="L6" s="25">
        <v>6122</v>
      </c>
    </row>
    <row r="7" ht="6" customHeight="1"/>
    <row r="8" spans="6:12" ht="12.75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HAEGHEBAERT Eric</v>
      </c>
      <c r="D9" s="32"/>
      <c r="E9" s="32"/>
      <c r="F9" s="30">
        <v>2</v>
      </c>
      <c r="G9" s="30"/>
      <c r="H9" s="30">
        <v>90</v>
      </c>
      <c r="I9" s="30">
        <v>17</v>
      </c>
      <c r="J9" s="33">
        <f aca="true" t="shared" si="0" ref="J9:J14">ROUNDDOWN(H9/I9,2)</f>
        <v>5.29</v>
      </c>
      <c r="K9" s="30">
        <v>37</v>
      </c>
      <c r="L9" s="34">
        <v>1</v>
      </c>
      <c r="N9">
        <v>4122</v>
      </c>
    </row>
    <row r="10" spans="2:14" ht="15" customHeight="1">
      <c r="B10" s="30">
        <v>2</v>
      </c>
      <c r="C10" s="31" t="str">
        <f>VLOOKUP(N10,'[1]LEDEN'!A:E,2,FALSE)</f>
        <v>DEDIER Georges</v>
      </c>
      <c r="D10" s="32"/>
      <c r="E10" s="32"/>
      <c r="F10" s="30">
        <v>0</v>
      </c>
      <c r="G10" s="30"/>
      <c r="H10" s="30">
        <v>84</v>
      </c>
      <c r="I10" s="30">
        <v>19</v>
      </c>
      <c r="J10" s="33">
        <f t="shared" si="0"/>
        <v>4.42</v>
      </c>
      <c r="K10" s="30">
        <v>29</v>
      </c>
      <c r="L10" s="35"/>
      <c r="N10">
        <v>4768</v>
      </c>
    </row>
    <row r="11" spans="2:14" ht="15" customHeight="1">
      <c r="B11" s="30">
        <v>3</v>
      </c>
      <c r="C11" s="31" t="str">
        <f>VLOOKUP(N11,'[1]LEDEN'!A:E,2,FALSE)</f>
        <v>GORLEER Omer</v>
      </c>
      <c r="D11" s="32"/>
      <c r="E11" s="32"/>
      <c r="F11" s="30">
        <v>2</v>
      </c>
      <c r="G11" s="30"/>
      <c r="H11" s="30">
        <v>90</v>
      </c>
      <c r="I11" s="30">
        <v>12</v>
      </c>
      <c r="J11" s="33">
        <f t="shared" si="0"/>
        <v>7.5</v>
      </c>
      <c r="K11" s="30">
        <v>22</v>
      </c>
      <c r="L11" s="35"/>
      <c r="N11">
        <v>6427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264</v>
      </c>
      <c r="I14" s="38">
        <f>SUM(I9:I13)</f>
        <v>48</v>
      </c>
      <c r="J14" s="39">
        <f t="shared" si="0"/>
        <v>5.5</v>
      </c>
      <c r="K14" s="38">
        <f>MAX(K9:K13)</f>
        <v>37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GORLEER Omer</v>
      </c>
      <c r="C17" s="22"/>
      <c r="D17" s="22"/>
      <c r="E17" s="22"/>
      <c r="F17" s="22" t="s">
        <v>10</v>
      </c>
      <c r="G17" s="24" t="str">
        <f>VLOOKUP(L17,'[1]LEDEN'!A:E,3,FALSE)</f>
        <v>K.BCAW</v>
      </c>
      <c r="H17" s="24" t="str">
        <f>VLOOKUP(L17,'[1]LEDEN'!A:E,3,FALSE)</f>
        <v>K.BCAW</v>
      </c>
      <c r="I17" s="22"/>
      <c r="J17" s="22"/>
      <c r="K17" s="22"/>
      <c r="L17" s="25">
        <v>6427</v>
      </c>
    </row>
    <row r="18" ht="6" customHeight="1"/>
    <row r="19" spans="6:12" ht="12.75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/>
      <c r="C20" s="31" t="str">
        <f>VLOOKUP(N20,'[1]LEDEN'!A:E,2,FALSE)</f>
        <v>DEDIER Georges</v>
      </c>
      <c r="D20" s="32"/>
      <c r="E20" s="32"/>
      <c r="F20" s="30">
        <v>2</v>
      </c>
      <c r="G20" s="30"/>
      <c r="H20" s="30">
        <v>90</v>
      </c>
      <c r="I20" s="30">
        <v>22</v>
      </c>
      <c r="J20" s="33">
        <f aca="true" t="shared" si="1" ref="J20:J25">ROUNDDOWN(H20/I20,2)</f>
        <v>4.09</v>
      </c>
      <c r="K20" s="30">
        <v>37</v>
      </c>
      <c r="L20" s="34">
        <v>2</v>
      </c>
      <c r="N20">
        <v>4768</v>
      </c>
    </row>
    <row r="21" spans="2:14" ht="12.75" customHeight="1">
      <c r="B21" s="30"/>
      <c r="C21" s="31" t="str">
        <f>VLOOKUP(N21,'[1]LEDEN'!A:E,2,FALSE)</f>
        <v>HAEGHEBAERT Eric</v>
      </c>
      <c r="D21" s="32"/>
      <c r="E21" s="32"/>
      <c r="F21" s="30">
        <v>2</v>
      </c>
      <c r="G21" s="30"/>
      <c r="H21" s="30">
        <v>90</v>
      </c>
      <c r="I21" s="30">
        <v>18</v>
      </c>
      <c r="J21" s="33">
        <f t="shared" si="1"/>
        <v>5</v>
      </c>
      <c r="K21" s="30">
        <v>19</v>
      </c>
      <c r="L21" s="35"/>
      <c r="N21">
        <v>4122</v>
      </c>
    </row>
    <row r="22" spans="2:14" ht="12.75" customHeight="1">
      <c r="B22" s="30"/>
      <c r="C22" s="31" t="str">
        <f>VLOOKUP(N22,'[1]LEDEN'!A:E,2,FALSE)</f>
        <v>DE MAYER Joris</v>
      </c>
      <c r="D22" s="32"/>
      <c r="E22" s="32"/>
      <c r="F22" s="30">
        <v>0</v>
      </c>
      <c r="G22" s="30"/>
      <c r="H22" s="30">
        <v>40</v>
      </c>
      <c r="I22" s="30">
        <v>12</v>
      </c>
      <c r="J22" s="33">
        <f t="shared" si="1"/>
        <v>3.33</v>
      </c>
      <c r="K22" s="30">
        <v>9</v>
      </c>
      <c r="L22" s="35"/>
      <c r="N22">
        <v>6122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/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220</v>
      </c>
      <c r="I25" s="38">
        <f>SUM(I20:I24)</f>
        <v>52</v>
      </c>
      <c r="J25" s="39">
        <f t="shared" si="1"/>
        <v>4.23</v>
      </c>
      <c r="K25" s="38">
        <f>MAX(K20:K24)</f>
        <v>37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9</v>
      </c>
      <c r="B28" s="23" t="str">
        <f>VLOOKUP(L28,'[1]LEDEN'!A:E,2,FALSE)</f>
        <v>DEDIER Georges</v>
      </c>
      <c r="C28" s="22"/>
      <c r="D28" s="22"/>
      <c r="E28" s="22"/>
      <c r="F28" s="44" t="s">
        <v>10</v>
      </c>
      <c r="G28" s="45" t="str">
        <f>VLOOKUP(L28,'[1]LEDEN'!A:E,3,FALSE)</f>
        <v>DOS</v>
      </c>
      <c r="H28" s="45" t="str">
        <f>VLOOKUP(L28,'[1]LEDEN'!A:E,3,FALSE)</f>
        <v>DOS</v>
      </c>
      <c r="I28" s="44"/>
      <c r="J28" s="44"/>
      <c r="K28" s="44"/>
      <c r="L28" s="25">
        <v>4768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2.75">
      <c r="F30" s="27" t="s">
        <v>11</v>
      </c>
      <c r="G30" s="27" t="s">
        <v>12</v>
      </c>
      <c r="H30" s="27" t="s">
        <v>13</v>
      </c>
      <c r="I30" s="27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VLOOKUP(N31,'[1]LEDEN'!A:E,2,FALSE)</f>
        <v>GORLEER Omer</v>
      </c>
      <c r="D31" s="32"/>
      <c r="E31" s="32"/>
      <c r="F31" s="30">
        <v>0</v>
      </c>
      <c r="G31" s="30"/>
      <c r="H31" s="30">
        <v>45</v>
      </c>
      <c r="I31" s="30">
        <v>22</v>
      </c>
      <c r="J31" s="33">
        <f aca="true" t="shared" si="2" ref="J31:J36">ROUNDDOWN(H31/I31,2)</f>
        <v>2.04</v>
      </c>
      <c r="K31" s="30">
        <v>7</v>
      </c>
      <c r="L31" s="34">
        <v>3</v>
      </c>
      <c r="N31">
        <v>6427</v>
      </c>
    </row>
    <row r="32" spans="2:14" ht="12.75" customHeight="1">
      <c r="B32" s="30">
        <v>2</v>
      </c>
      <c r="C32" s="31" t="str">
        <f>VLOOKUP(N32,'[1]LEDEN'!A:E,2,FALSE)</f>
        <v>DE MAYER Joris</v>
      </c>
      <c r="D32" s="32"/>
      <c r="E32" s="32"/>
      <c r="F32" s="30">
        <v>2</v>
      </c>
      <c r="G32" s="30"/>
      <c r="H32" s="30">
        <v>90</v>
      </c>
      <c r="I32" s="30">
        <v>19</v>
      </c>
      <c r="J32" s="33">
        <f t="shared" si="2"/>
        <v>4.73</v>
      </c>
      <c r="K32" s="30">
        <v>26</v>
      </c>
      <c r="L32" s="35"/>
      <c r="N32">
        <v>6122</v>
      </c>
    </row>
    <row r="33" spans="2:14" ht="12.75" customHeight="1">
      <c r="B33" s="30">
        <v>3</v>
      </c>
      <c r="C33" s="31" t="str">
        <f>VLOOKUP(N33,'[1]LEDEN'!A:E,2,FALSE)</f>
        <v>HAEGHEBAERT Eric</v>
      </c>
      <c r="D33" s="32"/>
      <c r="E33" s="32"/>
      <c r="F33" s="30">
        <v>0</v>
      </c>
      <c r="G33" s="30"/>
      <c r="H33" s="30">
        <v>85</v>
      </c>
      <c r="I33" s="30">
        <v>12</v>
      </c>
      <c r="J33" s="33">
        <f t="shared" si="2"/>
        <v>7.08</v>
      </c>
      <c r="K33" s="30">
        <v>35</v>
      </c>
      <c r="L33" s="35"/>
      <c r="N33">
        <v>4122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/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/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220</v>
      </c>
      <c r="I36" s="38">
        <f>SUM(I31:I35)</f>
        <v>53</v>
      </c>
      <c r="J36" s="39">
        <f t="shared" si="2"/>
        <v>4.15</v>
      </c>
      <c r="K36" s="38">
        <f>MAX(K31:K35)</f>
        <v>35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9</v>
      </c>
      <c r="B39" s="23" t="str">
        <f>VLOOKUP(L39,'[1]LEDEN'!A:E,2,FALSE)</f>
        <v>HAEGHEBAERT Eric</v>
      </c>
      <c r="C39" s="22"/>
      <c r="D39" s="22"/>
      <c r="E39" s="22"/>
      <c r="F39" s="44" t="s">
        <v>10</v>
      </c>
      <c r="G39" s="45" t="str">
        <f>VLOOKUP(L39,'[1]LEDEN'!A:E,3,FALSE)</f>
        <v>OS</v>
      </c>
      <c r="H39" s="45" t="str">
        <f>VLOOKUP(L39,'[1]LEDEN'!A:E,3,FALSE)</f>
        <v>OS</v>
      </c>
      <c r="I39" s="44"/>
      <c r="J39" s="44"/>
      <c r="K39" s="44"/>
      <c r="L39" s="25">
        <v>4122</v>
      </c>
    </row>
    <row r="40" spans="6:11" ht="12.75">
      <c r="F40" s="21"/>
      <c r="G40" s="21"/>
      <c r="H40" s="21"/>
      <c r="I40" s="21"/>
      <c r="J40" s="21"/>
      <c r="K40" s="21"/>
    </row>
    <row r="41" spans="6:12" ht="12.75">
      <c r="F41" s="27" t="s">
        <v>11</v>
      </c>
      <c r="G41" s="27" t="s">
        <v>12</v>
      </c>
      <c r="H41" s="27" t="s">
        <v>13</v>
      </c>
      <c r="I41" s="27" t="s">
        <v>14</v>
      </c>
      <c r="J41" s="29" t="s">
        <v>15</v>
      </c>
      <c r="K41" s="27" t="s">
        <v>16</v>
      </c>
      <c r="L41" s="27" t="s">
        <v>17</v>
      </c>
    </row>
    <row r="42" spans="2:14" ht="12.75">
      <c r="B42" s="30">
        <v>1</v>
      </c>
      <c r="C42" s="31" t="str">
        <f>VLOOKUP(N42,'[1]LEDEN'!A:E,2,FALSE)</f>
        <v>DE MAYER Joris</v>
      </c>
      <c r="D42" s="32"/>
      <c r="E42" s="32"/>
      <c r="F42" s="30">
        <v>0</v>
      </c>
      <c r="G42" s="30"/>
      <c r="H42" s="30">
        <v>69</v>
      </c>
      <c r="I42" s="30">
        <v>17</v>
      </c>
      <c r="J42" s="33">
        <f aca="true" t="shared" si="3" ref="J42:J47">ROUNDDOWN(H42/I42,2)</f>
        <v>4.05</v>
      </c>
      <c r="K42" s="30">
        <v>21</v>
      </c>
      <c r="L42" s="34">
        <v>4</v>
      </c>
      <c r="N42">
        <v>6122</v>
      </c>
    </row>
    <row r="43" spans="2:14" ht="12.75" customHeight="1">
      <c r="B43" s="30">
        <v>2</v>
      </c>
      <c r="C43" s="31" t="str">
        <f>VLOOKUP(N43,'[1]LEDEN'!A:E,2,FALSE)</f>
        <v>GORLEER Omer</v>
      </c>
      <c r="D43" s="32"/>
      <c r="E43" s="32"/>
      <c r="F43" s="30">
        <v>0</v>
      </c>
      <c r="G43" s="30"/>
      <c r="H43" s="30">
        <v>34</v>
      </c>
      <c r="I43" s="30">
        <v>18</v>
      </c>
      <c r="J43" s="33">
        <f t="shared" si="3"/>
        <v>1.88</v>
      </c>
      <c r="K43" s="30">
        <v>9</v>
      </c>
      <c r="L43" s="35"/>
      <c r="N43">
        <v>6427</v>
      </c>
    </row>
    <row r="44" spans="2:14" ht="12.75" customHeight="1">
      <c r="B44" s="30">
        <v>3</v>
      </c>
      <c r="C44" s="31" t="str">
        <f>VLOOKUP(N44,'[1]LEDEN'!A:E,2,FALSE)</f>
        <v>DEDIER Georges</v>
      </c>
      <c r="D44" s="32"/>
      <c r="E44" s="32"/>
      <c r="F44" s="30">
        <v>2</v>
      </c>
      <c r="G44" s="30"/>
      <c r="H44" s="30">
        <v>90</v>
      </c>
      <c r="I44" s="30">
        <v>12</v>
      </c>
      <c r="J44" s="33">
        <f t="shared" si="3"/>
        <v>7.5</v>
      </c>
      <c r="K44" s="30">
        <v>25</v>
      </c>
      <c r="L44" s="35"/>
      <c r="N44">
        <v>4768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/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193</v>
      </c>
      <c r="I47" s="38">
        <f>SUM(I42:I46)</f>
        <v>47</v>
      </c>
      <c r="J47" s="39">
        <f t="shared" si="3"/>
        <v>4.1</v>
      </c>
      <c r="K47" s="38">
        <f>MAX(K42:K46)</f>
        <v>25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0" spans="3:13" ht="15.75">
      <c r="C50" s="46">
        <f ca="1">TODAY()</f>
        <v>41581</v>
      </c>
      <c r="D50" s="47"/>
      <c r="I50" s="48" t="s">
        <v>19</v>
      </c>
      <c r="J50" s="49" t="s">
        <v>20</v>
      </c>
      <c r="K50" s="49"/>
      <c r="L50" s="49"/>
      <c r="M50" s="49"/>
    </row>
    <row r="51" ht="12.75">
      <c r="I51" t="s">
        <v>21</v>
      </c>
    </row>
  </sheetData>
  <sheetProtection/>
  <mergeCells count="8">
    <mergeCell ref="C50:D50"/>
    <mergeCell ref="J50:M50"/>
    <mergeCell ref="C3:D3"/>
    <mergeCell ref="K3:M3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2013-11-03T19:09:28Z</dcterms:created>
  <dcterms:modified xsi:type="dcterms:W3CDTF">2013-11-03T19:10:07Z</dcterms:modified>
  <cp:category/>
  <cp:version/>
  <cp:contentType/>
  <cp:contentStatus/>
</cp:coreProperties>
</file>