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ew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B6" i="1" l="1"/>
  <c r="H6" i="1"/>
  <c r="C9" i="1"/>
  <c r="J9" i="1"/>
  <c r="C10" i="1"/>
  <c r="J10" i="1"/>
  <c r="C11" i="1"/>
  <c r="J11" i="1"/>
  <c r="C12" i="1"/>
  <c r="J12" i="1"/>
  <c r="C13" i="1"/>
  <c r="J13" i="1"/>
  <c r="F14" i="1"/>
  <c r="G14" i="1"/>
  <c r="H14" i="1"/>
  <c r="I14" i="1"/>
  <c r="J14" i="1"/>
  <c r="K14" i="1"/>
  <c r="B17" i="1"/>
  <c r="H17" i="1"/>
  <c r="C20" i="1"/>
  <c r="J20" i="1"/>
  <c r="C21" i="1"/>
  <c r="J21" i="1"/>
  <c r="C22" i="1"/>
  <c r="J22" i="1"/>
  <c r="C23" i="1"/>
  <c r="J23" i="1"/>
  <c r="C24" i="1"/>
  <c r="J24" i="1"/>
  <c r="F25" i="1"/>
  <c r="G25" i="1"/>
  <c r="H25" i="1"/>
  <c r="J25" i="1" s="1"/>
  <c r="I25" i="1"/>
  <c r="K25" i="1"/>
  <c r="B28" i="1"/>
  <c r="H28" i="1"/>
  <c r="C31" i="1"/>
  <c r="J31" i="1"/>
  <c r="C32" i="1"/>
  <c r="J32" i="1"/>
  <c r="C33" i="1"/>
  <c r="J33" i="1"/>
  <c r="C34" i="1"/>
  <c r="J34" i="1"/>
  <c r="C35" i="1"/>
  <c r="J35" i="1"/>
  <c r="F36" i="1"/>
  <c r="G36" i="1"/>
  <c r="H36" i="1"/>
  <c r="I36" i="1"/>
  <c r="J36" i="1"/>
  <c r="K36" i="1"/>
  <c r="B39" i="1"/>
  <c r="H39" i="1"/>
  <c r="C42" i="1"/>
  <c r="J42" i="1"/>
  <c r="C43" i="1"/>
  <c r="J43" i="1"/>
  <c r="C44" i="1"/>
  <c r="J44" i="1"/>
  <c r="C45" i="1"/>
  <c r="J45" i="1"/>
  <c r="C46" i="1"/>
  <c r="H46" i="1"/>
  <c r="J46" i="1" s="1"/>
  <c r="F47" i="1"/>
  <c r="G47" i="1"/>
  <c r="H47" i="1"/>
  <c r="I47" i="1"/>
  <c r="K47" i="1"/>
  <c r="J47" i="1" l="1"/>
</calcChain>
</file>

<file path=xl/sharedStrings.xml><?xml version="1.0" encoding="utf-8"?>
<sst xmlns="http://schemas.openxmlformats.org/spreadsheetml/2006/main" count="54" uniqueCount="26">
  <si>
    <t>Beide Vlaanderen</t>
  </si>
  <si>
    <t>Albert Verbeken</t>
  </si>
  <si>
    <t xml:space="preserve">GSB </t>
  </si>
  <si>
    <t>Totaal</t>
  </si>
  <si>
    <t>OG</t>
  </si>
  <si>
    <t>Pl.</t>
  </si>
  <si>
    <t>Serie</t>
  </si>
  <si>
    <t>Gemiddelde</t>
  </si>
  <si>
    <t>Beurten</t>
  </si>
  <si>
    <t>BP</t>
  </si>
  <si>
    <t>Caram:</t>
  </si>
  <si>
    <t>P.M.</t>
  </si>
  <si>
    <t>Club:</t>
  </si>
  <si>
    <t xml:space="preserve">Speler: </t>
  </si>
  <si>
    <t>MG</t>
  </si>
  <si>
    <t>PROM</t>
  </si>
  <si>
    <t>DPROM</t>
  </si>
  <si>
    <t>OOSTENDSE BA  (OS)</t>
  </si>
  <si>
    <t>Lokaal:</t>
  </si>
  <si>
    <t>datum:</t>
  </si>
  <si>
    <t xml:space="preserve">      MATCH</t>
  </si>
  <si>
    <t xml:space="preserve">        Gewestfinale 5° KLASSE DRIEBANDEN</t>
  </si>
  <si>
    <t>Kompetitie:</t>
  </si>
  <si>
    <t>F.R.B.B.</t>
  </si>
  <si>
    <t xml:space="preserve">                         GEWEST   BEIDE VLAANDEREN</t>
  </si>
  <si>
    <t>K.B.B.B.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</si>
</sst>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/>
    <xf numFmtId="0" fontId="9" fillId="0" borderId="8" xfId="0" quotePrefix="1" applyFont="1" applyBorder="1"/>
    <xf numFmtId="0" fontId="0" fillId="0" borderId="8" xfId="0" applyBorder="1"/>
    <xf numFmtId="164" fontId="0" fillId="0" borderId="8" xfId="0" applyNumberForma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2" fontId="0" fillId="0" borderId="0" xfId="0" applyNumberFormat="1"/>
    <xf numFmtId="0" fontId="0" fillId="2" borderId="9" xfId="0" applyFill="1" applyBorder="1"/>
    <xf numFmtId="0" fontId="0" fillId="2" borderId="10" xfId="0" applyFill="1" applyBorder="1"/>
    <xf numFmtId="164" fontId="0" fillId="2" borderId="10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4" fillId="2" borderId="1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5" fontId="11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/>
    <xf numFmtId="0" fontId="0" fillId="2" borderId="12" xfId="0" applyFill="1" applyBorder="1"/>
    <xf numFmtId="0" fontId="11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12" fillId="2" borderId="14" xfId="0" applyFont="1" applyFill="1" applyBorder="1" applyAlignment="1">
      <alignment horizontal="right"/>
    </xf>
    <xf numFmtId="0" fontId="0" fillId="2" borderId="15" xfId="0" applyFill="1" applyBorder="1"/>
    <xf numFmtId="164" fontId="0" fillId="2" borderId="15" xfId="0" applyNumberFormat="1" applyFill="1" applyBorder="1"/>
    <xf numFmtId="0" fontId="13" fillId="2" borderId="15" xfId="0" applyFont="1" applyFill="1" applyBorder="1"/>
    <xf numFmtId="0" fontId="0" fillId="2" borderId="15" xfId="0" applyFill="1" applyBorder="1" applyAlignment="1">
      <alignment horizontal="center"/>
    </xf>
    <xf numFmtId="0" fontId="12" fillId="2" borderId="16" xfId="0" applyFont="1" applyFill="1" applyBorder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ck/Dropbox/KBBB%202014-2015/uitslagen%20gewestfinales%202014-2015/uitslag%20districtfinales%20driebanden%20M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75" workbookViewId="0">
      <selection activeCell="S18" sqref="S18"/>
    </sheetView>
  </sheetViews>
  <sheetFormatPr defaultRowHeight="12.75" x14ac:dyDescent="0.2"/>
  <cols>
    <col min="1" max="1" width="9.5703125" customWidth="1"/>
    <col min="2" max="2" width="3.140625" style="2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1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53" t="s">
        <v>25</v>
      </c>
      <c r="B1" s="52"/>
      <c r="C1" s="49"/>
      <c r="D1" s="51" t="s">
        <v>24</v>
      </c>
      <c r="E1" s="49"/>
      <c r="F1" s="49"/>
      <c r="G1" s="49"/>
      <c r="H1" s="49"/>
      <c r="I1" s="49"/>
      <c r="J1" s="50"/>
      <c r="K1" s="49"/>
      <c r="L1" s="49"/>
      <c r="M1" s="48" t="s">
        <v>23</v>
      </c>
    </row>
    <row r="2" spans="1:14" ht="12.75" customHeight="1" x14ac:dyDescent="0.25">
      <c r="A2" s="43" t="s">
        <v>22</v>
      </c>
      <c r="B2" s="42"/>
      <c r="C2" s="46"/>
      <c r="D2" s="45" t="s">
        <v>21</v>
      </c>
      <c r="E2" s="45"/>
      <c r="F2" s="46"/>
      <c r="G2" s="46"/>
      <c r="H2" s="46"/>
      <c r="I2" s="46"/>
      <c r="J2" s="47"/>
      <c r="K2" s="46"/>
      <c r="L2" s="45" t="s">
        <v>20</v>
      </c>
      <c r="M2" s="44"/>
    </row>
    <row r="3" spans="1:14" ht="17.25" customHeight="1" x14ac:dyDescent="0.25">
      <c r="A3" s="43" t="s">
        <v>19</v>
      </c>
      <c r="B3" s="42"/>
      <c r="C3" s="41">
        <v>42119</v>
      </c>
      <c r="D3" s="41"/>
      <c r="E3" s="40" t="s">
        <v>18</v>
      </c>
      <c r="F3" s="39" t="s">
        <v>17</v>
      </c>
      <c r="G3" s="39"/>
      <c r="H3" s="39"/>
      <c r="I3" s="39"/>
      <c r="J3" s="38"/>
      <c r="K3" s="37"/>
      <c r="L3" s="37"/>
      <c r="M3" s="36"/>
    </row>
    <row r="4" spans="1:14" ht="3.75" customHeight="1" x14ac:dyDescent="0.2">
      <c r="A4" s="35"/>
      <c r="B4" s="34"/>
      <c r="C4" s="32"/>
      <c r="D4" s="32"/>
      <c r="E4" s="32"/>
      <c r="F4" s="32"/>
      <c r="G4" s="32"/>
      <c r="H4" s="32"/>
      <c r="I4" s="32"/>
      <c r="J4" s="33"/>
      <c r="K4" s="32"/>
      <c r="L4" s="32"/>
      <c r="M4" s="31"/>
    </row>
    <row r="5" spans="1:14" ht="5.25" customHeight="1" x14ac:dyDescent="0.2"/>
    <row r="6" spans="1:14" x14ac:dyDescent="0.2">
      <c r="A6" s="26" t="s">
        <v>13</v>
      </c>
      <c r="B6" s="29" t="str">
        <f>VLOOKUP(L6,[1]LEDEN!A$1:E$65536,2,FALSE)</f>
        <v>DEVOS Claude</v>
      </c>
      <c r="C6" s="26"/>
      <c r="D6" s="26"/>
      <c r="E6" s="26"/>
      <c r="F6" s="26" t="s">
        <v>12</v>
      </c>
      <c r="G6" s="28"/>
      <c r="H6" s="28" t="str">
        <f>VLOOKUP(L6,[1]LEDEN!A$1:E$65536,3,FALSE)</f>
        <v>WOH</v>
      </c>
      <c r="I6" s="26"/>
      <c r="J6" s="27"/>
      <c r="K6" s="26"/>
      <c r="L6" s="25">
        <v>8873</v>
      </c>
    </row>
    <row r="7" spans="1:14" ht="6" customHeight="1" x14ac:dyDescent="0.2"/>
    <row r="8" spans="1:14" x14ac:dyDescent="0.2">
      <c r="F8" s="24" t="s">
        <v>11</v>
      </c>
      <c r="G8" s="21" t="s">
        <v>10</v>
      </c>
      <c r="H8" s="21" t="s">
        <v>9</v>
      </c>
      <c r="I8" s="23" t="s">
        <v>8</v>
      </c>
      <c r="J8" s="22" t="s">
        <v>7</v>
      </c>
      <c r="K8" s="21" t="s">
        <v>6</v>
      </c>
      <c r="L8" s="21" t="s">
        <v>5</v>
      </c>
    </row>
    <row r="9" spans="1:14" ht="15" customHeight="1" x14ac:dyDescent="0.2">
      <c r="B9" s="16">
        <v>1</v>
      </c>
      <c r="C9" s="19" t="str">
        <f>VLOOKUP(N9,[1]LEDEN!A$1:E$65536,2,FALSE)</f>
        <v>LINTHOUT Freddy</v>
      </c>
      <c r="D9" s="18"/>
      <c r="E9" s="18"/>
      <c r="F9" s="16">
        <v>0</v>
      </c>
      <c r="G9" s="16"/>
      <c r="H9" s="16">
        <v>14</v>
      </c>
      <c r="I9" s="16">
        <v>45</v>
      </c>
      <c r="J9" s="17">
        <f>ROUNDDOWN(H9/I9,3)</f>
        <v>0.311</v>
      </c>
      <c r="K9" s="16">
        <v>2</v>
      </c>
      <c r="L9" s="20">
        <v>1</v>
      </c>
      <c r="N9">
        <v>9253</v>
      </c>
    </row>
    <row r="10" spans="1:14" ht="15" customHeight="1" x14ac:dyDescent="0.2">
      <c r="B10" s="16">
        <v>2</v>
      </c>
      <c r="C10" s="19" t="str">
        <f>VLOOKUP(N10,[1]LEDEN!A$1:E$65536,2,FALSE)</f>
        <v>TIMMERMAN Dirk</v>
      </c>
      <c r="D10" s="18"/>
      <c r="E10" s="18"/>
      <c r="F10" s="16">
        <v>2</v>
      </c>
      <c r="G10" s="16"/>
      <c r="H10" s="16">
        <v>15</v>
      </c>
      <c r="I10" s="16">
        <v>40</v>
      </c>
      <c r="J10" s="17">
        <f>ROUNDDOWN(H10/I10,3)</f>
        <v>0.375</v>
      </c>
      <c r="K10" s="16">
        <v>3</v>
      </c>
      <c r="L10" s="15"/>
      <c r="N10">
        <v>1170</v>
      </c>
    </row>
    <row r="11" spans="1:14" ht="15" customHeight="1" x14ac:dyDescent="0.2">
      <c r="B11" s="16">
        <v>3</v>
      </c>
      <c r="C11" s="19" t="str">
        <f>VLOOKUP(N11,[1]LEDEN!A$1:E$65536,2,FALSE)</f>
        <v>MOEYKENS Michel</v>
      </c>
      <c r="D11" s="18"/>
      <c r="E11" s="18"/>
      <c r="F11" s="16">
        <v>2</v>
      </c>
      <c r="G11" s="16"/>
      <c r="H11" s="16">
        <v>15</v>
      </c>
      <c r="I11" s="16">
        <v>23</v>
      </c>
      <c r="J11" s="17">
        <f>ROUNDDOWN(H11/I11,3)</f>
        <v>0.65200000000000002</v>
      </c>
      <c r="K11" s="16">
        <v>3</v>
      </c>
      <c r="L11" s="15"/>
      <c r="N11">
        <v>8426</v>
      </c>
    </row>
    <row r="12" spans="1:14" ht="15" hidden="1" customHeight="1" x14ac:dyDescent="0.2">
      <c r="B12" s="16">
        <v>4</v>
      </c>
      <c r="C12" s="19" t="e">
        <f>VLOOKUP(N12,[1]LEDEN!A$1:E$65536,2,FALSE)</f>
        <v>#N/A</v>
      </c>
      <c r="D12" s="18"/>
      <c r="E12" s="18"/>
      <c r="F12" s="16"/>
      <c r="G12" s="16"/>
      <c r="H12" s="16"/>
      <c r="I12" s="16"/>
      <c r="J12" s="17" t="e">
        <f>ROUNDDOWN(H12/I12,3)</f>
        <v>#DIV/0!</v>
      </c>
      <c r="K12" s="16"/>
      <c r="L12" s="15"/>
    </row>
    <row r="13" spans="1:14" ht="15" hidden="1" customHeight="1" x14ac:dyDescent="0.2">
      <c r="B13" s="16">
        <v>4</v>
      </c>
      <c r="C13" s="19" t="e">
        <f>VLOOKUP(N13,[1]LEDEN!A$1:E$65536,2,FALSE)</f>
        <v>#N/A</v>
      </c>
      <c r="D13" s="18"/>
      <c r="E13" s="18"/>
      <c r="F13" s="16"/>
      <c r="G13" s="16"/>
      <c r="H13" s="16"/>
      <c r="I13" s="16"/>
      <c r="J13" s="17" t="e">
        <f>ROUNDDOWN(H13/I13,3)</f>
        <v>#DIV/0!</v>
      </c>
      <c r="K13" s="16"/>
      <c r="L13" s="15"/>
    </row>
    <row r="14" spans="1:14" ht="15" customHeight="1" x14ac:dyDescent="0.2">
      <c r="A14" s="13"/>
      <c r="B14" s="14"/>
      <c r="C14" s="13" t="s">
        <v>16</v>
      </c>
      <c r="D14" s="13"/>
      <c r="E14" s="13" t="s">
        <v>3</v>
      </c>
      <c r="F14" s="11">
        <f>SUM(F9:F13)</f>
        <v>4</v>
      </c>
      <c r="G14" s="11">
        <f>SUM(G9:G13)</f>
        <v>0</v>
      </c>
      <c r="H14" s="11">
        <f>SUM(H9:H13)</f>
        <v>44</v>
      </c>
      <c r="I14" s="11">
        <f>SUM(I9:I13)</f>
        <v>108</v>
      </c>
      <c r="J14" s="12">
        <f>ROUNDDOWN(H14/I14,3)</f>
        <v>0.40699999999999997</v>
      </c>
      <c r="K14" s="11">
        <f>MAX(K9:K13)</f>
        <v>3</v>
      </c>
      <c r="L14" s="10"/>
      <c r="M14" s="30"/>
    </row>
    <row r="15" spans="1:14" ht="8.25" customHeight="1" thickBot="1" x14ac:dyDescent="0.25">
      <c r="A15" s="7"/>
      <c r="B15" s="9"/>
      <c r="C15" s="7"/>
      <c r="D15" s="7"/>
      <c r="E15" s="7"/>
      <c r="F15" s="7"/>
      <c r="G15" s="7"/>
      <c r="H15" s="7"/>
      <c r="I15" s="7"/>
      <c r="J15" s="8"/>
      <c r="K15" s="7"/>
      <c r="L15" s="7"/>
    </row>
    <row r="16" spans="1:14" ht="7.5" customHeight="1" x14ac:dyDescent="0.2"/>
    <row r="17" spans="1:14" x14ac:dyDescent="0.2">
      <c r="A17" s="26" t="s">
        <v>13</v>
      </c>
      <c r="B17" s="29" t="str">
        <f>VLOOKUP(L17,[1]LEDEN!A$1:E$65536,2,FALSE)</f>
        <v>LINTHOUT Freddy</v>
      </c>
      <c r="C17" s="26"/>
      <c r="D17" s="26"/>
      <c r="E17" s="26"/>
      <c r="F17" s="26" t="s">
        <v>12</v>
      </c>
      <c r="G17" s="28"/>
      <c r="H17" s="28" t="str">
        <f>VLOOKUP(L17,[1]LEDEN!A$1:E$65536,3,FALSE)</f>
        <v>OS</v>
      </c>
      <c r="I17" s="26"/>
      <c r="J17" s="27"/>
      <c r="K17" s="26"/>
      <c r="L17" s="25">
        <v>9253</v>
      </c>
    </row>
    <row r="18" spans="1:14" ht="6" customHeight="1" x14ac:dyDescent="0.2"/>
    <row r="19" spans="1:14" x14ac:dyDescent="0.2">
      <c r="F19" s="21"/>
      <c r="G19" s="21"/>
      <c r="H19" s="21" t="s">
        <v>9</v>
      </c>
      <c r="I19" s="21" t="s">
        <v>8</v>
      </c>
      <c r="J19" s="22" t="s">
        <v>7</v>
      </c>
      <c r="K19" s="21" t="s">
        <v>6</v>
      </c>
      <c r="L19" s="21" t="s">
        <v>5</v>
      </c>
    </row>
    <row r="20" spans="1:14" x14ac:dyDescent="0.2">
      <c r="B20" s="16">
        <v>1</v>
      </c>
      <c r="C20" s="19" t="str">
        <f>VLOOKUP(N20,[1]LEDEN!A$1:E$65536,2,FALSE)</f>
        <v>DEVOS Claude</v>
      </c>
      <c r="D20" s="18"/>
      <c r="E20" s="18"/>
      <c r="F20" s="16">
        <v>2</v>
      </c>
      <c r="G20" s="16"/>
      <c r="H20" s="16">
        <v>15</v>
      </c>
      <c r="I20" s="16">
        <v>45</v>
      </c>
      <c r="J20" s="17">
        <f>ROUNDDOWN(H20/I20,3)</f>
        <v>0.33300000000000002</v>
      </c>
      <c r="K20" s="16">
        <v>3</v>
      </c>
      <c r="L20" s="20">
        <v>2</v>
      </c>
      <c r="N20">
        <v>8873</v>
      </c>
    </row>
    <row r="21" spans="1:14" ht="12.75" customHeight="1" x14ac:dyDescent="0.2">
      <c r="B21" s="16">
        <v>2</v>
      </c>
      <c r="C21" s="19" t="str">
        <f>VLOOKUP(N21,[1]LEDEN!A$1:E$65536,2,FALSE)</f>
        <v>MOEYKENS Michel</v>
      </c>
      <c r="D21" s="18"/>
      <c r="E21" s="18"/>
      <c r="F21" s="16">
        <v>2</v>
      </c>
      <c r="G21" s="16"/>
      <c r="H21" s="16">
        <v>15</v>
      </c>
      <c r="I21" s="16">
        <v>42</v>
      </c>
      <c r="J21" s="17">
        <f>ROUNDDOWN(H21/I21,3)</f>
        <v>0.35699999999999998</v>
      </c>
      <c r="K21" s="16">
        <v>3</v>
      </c>
      <c r="L21" s="15"/>
      <c r="N21">
        <v>8426</v>
      </c>
    </row>
    <row r="22" spans="1:14" ht="12.75" customHeight="1" x14ac:dyDescent="0.2">
      <c r="B22" s="16">
        <v>3</v>
      </c>
      <c r="C22" s="19" t="str">
        <f>VLOOKUP(N22,[1]LEDEN!A$1:E$65536,2,FALSE)</f>
        <v>TIMMERMAN Dirk</v>
      </c>
      <c r="D22" s="18"/>
      <c r="E22" s="18"/>
      <c r="F22" s="16">
        <v>0</v>
      </c>
      <c r="G22" s="16"/>
      <c r="H22" s="16">
        <v>14</v>
      </c>
      <c r="I22" s="16">
        <v>40</v>
      </c>
      <c r="J22" s="17">
        <f>ROUNDDOWN(H22/I22,3)</f>
        <v>0.35</v>
      </c>
      <c r="K22" s="16">
        <v>4</v>
      </c>
      <c r="L22" s="15"/>
      <c r="N22">
        <v>1170</v>
      </c>
    </row>
    <row r="23" spans="1:14" ht="12.75" hidden="1" customHeight="1" x14ac:dyDescent="0.2">
      <c r="B23" s="16"/>
      <c r="C23" s="19" t="e">
        <f>VLOOKUP(N23,[1]LEDEN!A$1:E$65536,2,FALSE)</f>
        <v>#N/A</v>
      </c>
      <c r="D23" s="18"/>
      <c r="E23" s="18"/>
      <c r="F23" s="16"/>
      <c r="G23" s="16"/>
      <c r="H23" s="16"/>
      <c r="I23" s="16"/>
      <c r="J23" s="17" t="e">
        <f>ROUNDDOWN(H23/I23,3)</f>
        <v>#DIV/0!</v>
      </c>
      <c r="K23" s="16"/>
      <c r="L23" s="15"/>
    </row>
    <row r="24" spans="1:14" ht="12.75" hidden="1" customHeight="1" x14ac:dyDescent="0.2">
      <c r="B24" s="16">
        <v>4</v>
      </c>
      <c r="C24" s="19" t="e">
        <f>VLOOKUP(N24,[1]LEDEN!A$1:E$65536,2,FALSE)</f>
        <v>#N/A</v>
      </c>
      <c r="D24" s="18"/>
      <c r="E24" s="18"/>
      <c r="F24" s="16"/>
      <c r="G24" s="16"/>
      <c r="H24" s="16"/>
      <c r="I24" s="16"/>
      <c r="J24" s="17" t="e">
        <f>ROUNDDOWN(H24/I24,3)</f>
        <v>#DIV/0!</v>
      </c>
      <c r="K24" s="16"/>
      <c r="L24" s="15"/>
    </row>
    <row r="25" spans="1:14" x14ac:dyDescent="0.2">
      <c r="A25" s="13"/>
      <c r="B25" s="14"/>
      <c r="C25" s="13" t="s">
        <v>15</v>
      </c>
      <c r="D25" s="13"/>
      <c r="E25" s="13" t="s">
        <v>3</v>
      </c>
      <c r="F25" s="11">
        <f>SUM(F20:F24)</f>
        <v>4</v>
      </c>
      <c r="G25" s="11">
        <f>SUM(G20:G24)</f>
        <v>0</v>
      </c>
      <c r="H25" s="11">
        <f>SUM(H20:H24)</f>
        <v>44</v>
      </c>
      <c r="I25" s="11">
        <f>SUM(I20:I24)</f>
        <v>127</v>
      </c>
      <c r="J25" s="12">
        <f>ROUNDDOWN(H25/I25,3)</f>
        <v>0.34599999999999997</v>
      </c>
      <c r="K25" s="11">
        <f>MAX(K20:K24)</f>
        <v>4</v>
      </c>
      <c r="L25" s="10"/>
    </row>
    <row r="26" spans="1:14" ht="7.5" customHeight="1" thickBot="1" x14ac:dyDescent="0.25">
      <c r="A26" s="7"/>
      <c r="B26" s="9"/>
      <c r="C26" s="7"/>
      <c r="D26" s="7"/>
      <c r="E26" s="7"/>
      <c r="F26" s="7"/>
      <c r="G26" s="7"/>
      <c r="H26" s="7"/>
      <c r="I26" s="7"/>
      <c r="J26" s="8"/>
      <c r="K26" s="7"/>
      <c r="L26" s="7"/>
    </row>
    <row r="27" spans="1:14" ht="3.75" customHeight="1" x14ac:dyDescent="0.2"/>
    <row r="28" spans="1:14" x14ac:dyDescent="0.2">
      <c r="A28" s="26" t="s">
        <v>13</v>
      </c>
      <c r="B28" s="29" t="str">
        <f>VLOOKUP(L28,[1]LEDEN!A$1:E$65536,2,FALSE)</f>
        <v>TIMMERMAN Dirk</v>
      </c>
      <c r="C28" s="26"/>
      <c r="D28" s="26"/>
      <c r="E28" s="26"/>
      <c r="F28" s="26" t="s">
        <v>12</v>
      </c>
      <c r="G28" s="28"/>
      <c r="H28" s="28" t="str">
        <f>VLOOKUP(L28,[1]LEDEN!A$1:E$65536,3,FALSE)</f>
        <v>SMA</v>
      </c>
      <c r="I28" s="26"/>
      <c r="J28" s="27"/>
      <c r="K28" s="26"/>
      <c r="L28" s="25">
        <v>1170</v>
      </c>
    </row>
    <row r="29" spans="1:14" ht="7.5" customHeight="1" x14ac:dyDescent="0.2"/>
    <row r="30" spans="1:14" x14ac:dyDescent="0.2">
      <c r="F30" s="24" t="s">
        <v>11</v>
      </c>
      <c r="G30" s="21" t="s">
        <v>10</v>
      </c>
      <c r="H30" s="21" t="s">
        <v>9</v>
      </c>
      <c r="I30" s="23" t="s">
        <v>8</v>
      </c>
      <c r="J30" s="22" t="s">
        <v>7</v>
      </c>
      <c r="K30" s="21" t="s">
        <v>6</v>
      </c>
      <c r="L30" s="21" t="s">
        <v>5</v>
      </c>
    </row>
    <row r="31" spans="1:14" x14ac:dyDescent="0.2">
      <c r="B31" s="16">
        <v>1</v>
      </c>
      <c r="C31" s="19" t="str">
        <f>VLOOKUP(N31,[1]LEDEN!A$1:E$65536,2,FALSE)</f>
        <v>MOEYKENS Michel</v>
      </c>
      <c r="D31" s="18"/>
      <c r="E31" s="18"/>
      <c r="F31" s="16">
        <v>2</v>
      </c>
      <c r="G31" s="16"/>
      <c r="H31" s="16">
        <v>15</v>
      </c>
      <c r="I31" s="16">
        <v>46</v>
      </c>
      <c r="J31" s="17">
        <f>ROUNDDOWN(H31/I31,3)</f>
        <v>0.32600000000000001</v>
      </c>
      <c r="K31" s="16">
        <v>4</v>
      </c>
      <c r="L31" s="20">
        <v>3</v>
      </c>
      <c r="N31">
        <v>8426</v>
      </c>
    </row>
    <row r="32" spans="1:14" ht="12.75" customHeight="1" x14ac:dyDescent="0.2">
      <c r="B32" s="16">
        <v>2</v>
      </c>
      <c r="C32" s="19" t="str">
        <f>VLOOKUP(N32,[1]LEDEN!A$1:E$65536,2,FALSE)</f>
        <v>DEVOS Claude</v>
      </c>
      <c r="D32" s="18"/>
      <c r="E32" s="18"/>
      <c r="F32" s="16">
        <v>0</v>
      </c>
      <c r="G32" s="16"/>
      <c r="H32" s="16">
        <v>9</v>
      </c>
      <c r="I32" s="16">
        <v>40</v>
      </c>
      <c r="J32" s="17">
        <f>ROUNDDOWN(H32/I32,3)</f>
        <v>0.22500000000000001</v>
      </c>
      <c r="K32" s="16">
        <v>1</v>
      </c>
      <c r="L32" s="15"/>
      <c r="N32">
        <v>8873</v>
      </c>
    </row>
    <row r="33" spans="1:14" ht="12.75" hidden="1" customHeight="1" x14ac:dyDescent="0.2">
      <c r="B33" s="16">
        <v>3</v>
      </c>
      <c r="C33" s="19" t="e">
        <f>VLOOKUP(N33,[1]LEDEN!A$1:E$65536,2,FALSE)</f>
        <v>#N/A</v>
      </c>
      <c r="D33" s="18"/>
      <c r="E33" s="18"/>
      <c r="F33" s="16"/>
      <c r="G33" s="16"/>
      <c r="H33" s="16"/>
      <c r="I33" s="16"/>
      <c r="J33" s="17" t="e">
        <f>ROUNDDOWN(H33/I33,3)</f>
        <v>#DIV/0!</v>
      </c>
      <c r="K33" s="16"/>
      <c r="L33" s="15"/>
    </row>
    <row r="34" spans="1:14" ht="12.75" customHeight="1" x14ac:dyDescent="0.2">
      <c r="B34" s="16">
        <v>3</v>
      </c>
      <c r="C34" s="19" t="str">
        <f>VLOOKUP(N34,[1]LEDEN!A$1:E$65536,2,FALSE)</f>
        <v>LINTHOUT Freddy</v>
      </c>
      <c r="D34" s="18"/>
      <c r="E34" s="18"/>
      <c r="F34" s="16">
        <v>2</v>
      </c>
      <c r="G34" s="16"/>
      <c r="H34" s="16">
        <v>15</v>
      </c>
      <c r="I34" s="16">
        <v>40</v>
      </c>
      <c r="J34" s="17">
        <f>ROUNDDOWN(H34/I34,3)</f>
        <v>0.375</v>
      </c>
      <c r="K34" s="16">
        <v>3</v>
      </c>
      <c r="L34" s="15"/>
      <c r="N34">
        <v>9253</v>
      </c>
    </row>
    <row r="35" spans="1:14" ht="12.75" hidden="1" customHeight="1" x14ac:dyDescent="0.2">
      <c r="B35" s="16">
        <v>4</v>
      </c>
      <c r="C35" s="19" t="e">
        <f>VLOOKUP(N35,[1]LEDEN!A$1:E$65536,2,FALSE)</f>
        <v>#N/A</v>
      </c>
      <c r="D35" s="18"/>
      <c r="E35" s="18"/>
      <c r="F35" s="16"/>
      <c r="G35" s="16"/>
      <c r="H35" s="16"/>
      <c r="I35" s="16"/>
      <c r="J35" s="17" t="e">
        <f>ROUNDDOWN(H35/I35,3)</f>
        <v>#DIV/0!</v>
      </c>
      <c r="K35" s="16"/>
      <c r="L35" s="15"/>
    </row>
    <row r="36" spans="1:14" x14ac:dyDescent="0.2">
      <c r="A36" s="13"/>
      <c r="B36" s="14"/>
      <c r="C36" s="13" t="s">
        <v>14</v>
      </c>
      <c r="D36" s="13"/>
      <c r="E36" s="13" t="s">
        <v>3</v>
      </c>
      <c r="F36" s="11">
        <f>SUM(F31:F35)</f>
        <v>4</v>
      </c>
      <c r="G36" s="11">
        <f>SUM(G31:G35)</f>
        <v>0</v>
      </c>
      <c r="H36" s="11">
        <f>SUM(H31:H35)</f>
        <v>39</v>
      </c>
      <c r="I36" s="11">
        <f>SUM(I31:I35)</f>
        <v>126</v>
      </c>
      <c r="J36" s="12">
        <f>ROUNDDOWN(H36/I36,3)</f>
        <v>0.309</v>
      </c>
      <c r="K36" s="11">
        <f>MAX(K31:K35)</f>
        <v>4</v>
      </c>
      <c r="L36" s="10"/>
    </row>
    <row r="37" spans="1:14" ht="6.75" customHeight="1" thickBot="1" x14ac:dyDescent="0.25">
      <c r="A37" s="7"/>
      <c r="B37" s="9"/>
      <c r="C37" s="7"/>
      <c r="D37" s="7"/>
      <c r="E37" s="7"/>
      <c r="F37" s="7"/>
      <c r="G37" s="7"/>
      <c r="H37" s="7"/>
      <c r="I37" s="7"/>
      <c r="J37" s="8"/>
      <c r="K37" s="7"/>
      <c r="L37" s="7"/>
    </row>
    <row r="38" spans="1:14" ht="6" customHeight="1" x14ac:dyDescent="0.2"/>
    <row r="39" spans="1:14" ht="13.5" customHeight="1" x14ac:dyDescent="0.2">
      <c r="A39" s="26" t="s">
        <v>13</v>
      </c>
      <c r="B39" s="29" t="str">
        <f>VLOOKUP(L39,[1]LEDEN!A$1:E$65536,2,FALSE)</f>
        <v>MOEYKENS Michel</v>
      </c>
      <c r="C39" s="26"/>
      <c r="D39" s="26"/>
      <c r="E39" s="26"/>
      <c r="F39" s="26" t="s">
        <v>12</v>
      </c>
      <c r="G39" s="28"/>
      <c r="H39" s="28" t="str">
        <f>VLOOKUP(L39,[1]LEDEN!A$1:E$65536,3,FALSE)</f>
        <v>GS</v>
      </c>
      <c r="I39" s="26"/>
      <c r="J39" s="27"/>
      <c r="K39" s="26"/>
      <c r="L39" s="25">
        <v>8426</v>
      </c>
    </row>
    <row r="41" spans="1:14" x14ac:dyDescent="0.2">
      <c r="F41" s="24" t="s">
        <v>11</v>
      </c>
      <c r="G41" s="21" t="s">
        <v>10</v>
      </c>
      <c r="H41" s="21" t="s">
        <v>9</v>
      </c>
      <c r="I41" s="23" t="s">
        <v>8</v>
      </c>
      <c r="J41" s="22" t="s">
        <v>7</v>
      </c>
      <c r="K41" s="21" t="s">
        <v>6</v>
      </c>
      <c r="L41" s="21" t="s">
        <v>5</v>
      </c>
    </row>
    <row r="42" spans="1:14" x14ac:dyDescent="0.2">
      <c r="B42" s="16">
        <v>1</v>
      </c>
      <c r="C42" s="19" t="str">
        <f>VLOOKUP(N42,[1]LEDEN!A$1:E$65536,2,FALSE)</f>
        <v>TIMMERMAN Dirk</v>
      </c>
      <c r="D42" s="18"/>
      <c r="E42" s="18"/>
      <c r="F42" s="16">
        <v>0</v>
      </c>
      <c r="G42" s="16"/>
      <c r="H42" s="16">
        <v>4</v>
      </c>
      <c r="I42" s="16">
        <v>46</v>
      </c>
      <c r="J42" s="17">
        <f>ROUNDDOWN(H42/I42,3)</f>
        <v>8.5999999999999993E-2</v>
      </c>
      <c r="K42" s="16">
        <v>1</v>
      </c>
      <c r="L42" s="20">
        <v>4</v>
      </c>
      <c r="N42">
        <v>1170</v>
      </c>
    </row>
    <row r="43" spans="1:14" ht="12.75" customHeight="1" x14ac:dyDescent="0.2">
      <c r="B43" s="16">
        <v>2</v>
      </c>
      <c r="C43" s="19" t="str">
        <f>VLOOKUP(N43,[1]LEDEN!A$1:E$65536,2,FALSE)</f>
        <v>LINTHOUT Freddy</v>
      </c>
      <c r="D43" s="18"/>
      <c r="E43" s="18"/>
      <c r="F43" s="16">
        <v>0</v>
      </c>
      <c r="G43" s="16"/>
      <c r="H43" s="16">
        <v>14</v>
      </c>
      <c r="I43" s="16">
        <v>42</v>
      </c>
      <c r="J43" s="17">
        <f>ROUNDDOWN(H43/I43,3)</f>
        <v>0.33300000000000002</v>
      </c>
      <c r="K43" s="16">
        <v>3</v>
      </c>
      <c r="L43" s="15"/>
      <c r="N43">
        <v>9253</v>
      </c>
    </row>
    <row r="44" spans="1:14" ht="12.75" customHeight="1" x14ac:dyDescent="0.2">
      <c r="B44" s="16">
        <v>3</v>
      </c>
      <c r="C44" s="19" t="str">
        <f>VLOOKUP(N44,[1]LEDEN!A$1:E$65536,2,FALSE)</f>
        <v>DEVOS Claude</v>
      </c>
      <c r="D44" s="18"/>
      <c r="E44" s="18"/>
      <c r="F44" s="16">
        <v>0</v>
      </c>
      <c r="G44" s="16"/>
      <c r="H44" s="16">
        <v>8</v>
      </c>
      <c r="I44" s="16">
        <v>23</v>
      </c>
      <c r="J44" s="17">
        <f>ROUNDDOWN(H44/I44,3)</f>
        <v>0.34699999999999998</v>
      </c>
      <c r="K44" s="16">
        <v>2</v>
      </c>
      <c r="L44" s="15"/>
      <c r="N44">
        <v>8873</v>
      </c>
    </row>
    <row r="45" spans="1:14" ht="12.75" hidden="1" customHeight="1" x14ac:dyDescent="0.2">
      <c r="B45" s="16">
        <v>4</v>
      </c>
      <c r="C45" s="19" t="e">
        <f>VLOOKUP(N45,[1]LEDEN!A$1:E$65536,2,FALSE)</f>
        <v>#N/A</v>
      </c>
      <c r="D45" s="18"/>
      <c r="E45" s="18"/>
      <c r="F45" s="16"/>
      <c r="G45" s="16"/>
      <c r="H45" s="16"/>
      <c r="I45" s="16"/>
      <c r="J45" s="17" t="e">
        <f>ROUNDDOWN(H45/I45,3)</f>
        <v>#DIV/0!</v>
      </c>
      <c r="K45" s="16"/>
      <c r="L45" s="15"/>
    </row>
    <row r="46" spans="1:14" ht="12.75" hidden="1" customHeight="1" x14ac:dyDescent="0.2">
      <c r="B46" s="16">
        <v>5</v>
      </c>
      <c r="C46" s="19" t="e">
        <f>VLOOKUP(N46,[1]LEDEN!A$1:E$65536,2,FALSE)</f>
        <v>#N/A</v>
      </c>
      <c r="D46" s="18"/>
      <c r="E46" s="18"/>
      <c r="F46" s="16"/>
      <c r="G46" s="16"/>
      <c r="H46" s="16">
        <f>G46/8*7</f>
        <v>0</v>
      </c>
      <c r="I46" s="16"/>
      <c r="J46" s="17" t="e">
        <f>ROUNDDOWN(H46/I46,3)</f>
        <v>#DIV/0!</v>
      </c>
      <c r="K46" s="16"/>
      <c r="L46" s="15"/>
    </row>
    <row r="47" spans="1:14" x14ac:dyDescent="0.2">
      <c r="A47" s="13"/>
      <c r="B47" s="14"/>
      <c r="C47" s="13" t="s">
        <v>4</v>
      </c>
      <c r="D47" s="13"/>
      <c r="E47" s="13" t="s">
        <v>3</v>
      </c>
      <c r="F47" s="11">
        <f>SUM(F42:F46)</f>
        <v>0</v>
      </c>
      <c r="G47" s="11">
        <f>SUM(G42:G46)</f>
        <v>0</v>
      </c>
      <c r="H47" s="11">
        <f>SUM(H42:H46)</f>
        <v>26</v>
      </c>
      <c r="I47" s="11">
        <f>SUM(I42:I46)</f>
        <v>111</v>
      </c>
      <c r="J47" s="12">
        <f>ROUNDDOWN(H47/I47,3)</f>
        <v>0.23400000000000001</v>
      </c>
      <c r="K47" s="11">
        <f>MAX(K42:K46)</f>
        <v>3</v>
      </c>
      <c r="L47" s="10"/>
    </row>
    <row r="48" spans="1:14" ht="4.5" customHeight="1" thickBot="1" x14ac:dyDescent="0.25">
      <c r="A48" s="7"/>
      <c r="B48" s="9"/>
      <c r="C48" s="7"/>
      <c r="D48" s="7"/>
      <c r="E48" s="7"/>
      <c r="F48" s="7"/>
      <c r="G48" s="7"/>
      <c r="H48" s="7"/>
      <c r="I48" s="7"/>
      <c r="J48" s="8"/>
      <c r="K48" s="7"/>
      <c r="L48" s="7"/>
    </row>
    <row r="49" spans="3:13" ht="6" customHeight="1" x14ac:dyDescent="0.2"/>
    <row r="50" spans="3:13" ht="15.75" x14ac:dyDescent="0.25">
      <c r="C50" s="6">
        <v>42121</v>
      </c>
      <c r="D50" s="5"/>
      <c r="I50" s="4" t="s">
        <v>2</v>
      </c>
      <c r="J50" s="3" t="s">
        <v>1</v>
      </c>
      <c r="K50" s="3"/>
      <c r="L50" s="3"/>
      <c r="M50" s="3"/>
    </row>
    <row r="51" spans="3:13" x14ac:dyDescent="0.2">
      <c r="I51" t="s">
        <v>0</v>
      </c>
    </row>
  </sheetData>
  <sheetCalcPr fullCalcOnLoad="1"/>
  <mergeCells count="9">
    <mergeCell ref="C50:D50"/>
    <mergeCell ref="J50:M50"/>
    <mergeCell ref="L9:L14"/>
    <mergeCell ref="L20:L25"/>
    <mergeCell ref="L31:L36"/>
    <mergeCell ref="L42:L47"/>
    <mergeCell ref="C3:D3"/>
    <mergeCell ref="F3:I3"/>
    <mergeCell ref="K3:M3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</dc:creator>
  <cp:lastModifiedBy>Annick</cp:lastModifiedBy>
  <dcterms:created xsi:type="dcterms:W3CDTF">2015-04-26T22:57:56Z</dcterms:created>
  <dcterms:modified xsi:type="dcterms:W3CDTF">2015-04-26T22:58:37Z</dcterms:modified>
</cp:coreProperties>
</file>