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7755"/>
  </bookViews>
  <sheets>
    <sheet name="distrf5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45621"/>
</workbook>
</file>

<file path=xl/calcChain.xml><?xml version="1.0" encoding="utf-8"?>
<calcChain xmlns="http://schemas.openxmlformats.org/spreadsheetml/2006/main">
  <c r="C72" i="1" l="1"/>
  <c r="K69" i="1"/>
  <c r="I69" i="1"/>
  <c r="G69" i="1"/>
  <c r="F69" i="1"/>
  <c r="H68" i="1"/>
  <c r="H69" i="1" s="1"/>
  <c r="C68" i="1"/>
  <c r="J67" i="1"/>
  <c r="C67" i="1"/>
  <c r="J66" i="1"/>
  <c r="C66" i="1"/>
  <c r="J65" i="1"/>
  <c r="C65" i="1"/>
  <c r="J64" i="1"/>
  <c r="C64" i="1"/>
  <c r="H61" i="1"/>
  <c r="G61" i="1"/>
  <c r="B61" i="1"/>
  <c r="K58" i="1"/>
  <c r="I58" i="1"/>
  <c r="G58" i="1"/>
  <c r="F58" i="1"/>
  <c r="J57" i="1"/>
  <c r="H57" i="1"/>
  <c r="H58" i="1" s="1"/>
  <c r="J58" i="1" s="1"/>
  <c r="C57" i="1"/>
  <c r="J56" i="1"/>
  <c r="C56" i="1"/>
  <c r="J55" i="1"/>
  <c r="C55" i="1"/>
  <c r="J54" i="1"/>
  <c r="C54" i="1"/>
  <c r="J53" i="1"/>
  <c r="C53" i="1"/>
  <c r="H50" i="1"/>
  <c r="G50" i="1"/>
  <c r="B50" i="1"/>
  <c r="K47" i="1"/>
  <c r="I47" i="1"/>
  <c r="G47" i="1"/>
  <c r="F47" i="1"/>
  <c r="J46" i="1"/>
  <c r="H46" i="1"/>
  <c r="H47" i="1" s="1"/>
  <c r="J47" i="1" s="1"/>
  <c r="C46" i="1"/>
  <c r="J45" i="1"/>
  <c r="C45" i="1"/>
  <c r="J44" i="1"/>
  <c r="C44" i="1"/>
  <c r="J43" i="1"/>
  <c r="C43" i="1"/>
  <c r="J42" i="1"/>
  <c r="C42" i="1"/>
  <c r="H39" i="1"/>
  <c r="G39" i="1"/>
  <c r="B39" i="1"/>
  <c r="K36" i="1"/>
  <c r="I36" i="1"/>
  <c r="H36" i="1"/>
  <c r="G36" i="1"/>
  <c r="F36" i="1"/>
  <c r="J35" i="1"/>
  <c r="C35" i="1"/>
  <c r="C34" i="1"/>
  <c r="J33" i="1"/>
  <c r="C33" i="1"/>
  <c r="J32" i="1"/>
  <c r="C32" i="1"/>
  <c r="J31" i="1"/>
  <c r="C31" i="1"/>
  <c r="H28" i="1"/>
  <c r="G28" i="1"/>
  <c r="B28" i="1"/>
  <c r="K25" i="1"/>
  <c r="I25" i="1"/>
  <c r="J25" i="1" s="1"/>
  <c r="H25" i="1"/>
  <c r="G25" i="1"/>
  <c r="F25" i="1"/>
  <c r="J24" i="1"/>
  <c r="C24" i="1"/>
  <c r="J23" i="1"/>
  <c r="C23" i="1"/>
  <c r="J22" i="1"/>
  <c r="C22" i="1"/>
  <c r="J21" i="1"/>
  <c r="C21" i="1"/>
  <c r="J20" i="1"/>
  <c r="C20" i="1"/>
  <c r="H17" i="1"/>
  <c r="G17" i="1"/>
  <c r="B17" i="1"/>
  <c r="K14" i="1"/>
  <c r="I14" i="1"/>
  <c r="H14" i="1"/>
  <c r="G14" i="1"/>
  <c r="F14" i="1"/>
  <c r="J13" i="1"/>
  <c r="C13" i="1"/>
  <c r="J12" i="1"/>
  <c r="C12" i="1"/>
  <c r="J11" i="1"/>
  <c r="C11" i="1"/>
  <c r="J10" i="1"/>
  <c r="C10" i="1"/>
  <c r="J9" i="1"/>
  <c r="C9" i="1"/>
  <c r="H6" i="1"/>
  <c r="G6" i="1"/>
  <c r="B6" i="1"/>
  <c r="J14" i="1" l="1"/>
  <c r="J36" i="1"/>
  <c r="J69" i="1"/>
  <c r="J68" i="1"/>
</calcChain>
</file>

<file path=xl/sharedStrings.xml><?xml version="1.0" encoding="utf-8"?>
<sst xmlns="http://schemas.openxmlformats.org/spreadsheetml/2006/main" count="74" uniqueCount="24">
  <si>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</si>
  <si>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</si>
  <si>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</si>
  <si>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</si>
  <si>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5° KLASSE KADER</t>
  </si>
  <si>
    <t xml:space="preserve">     MATCH</t>
  </si>
  <si>
    <t>datum:</t>
  </si>
  <si>
    <t>Lokaal:</t>
  </si>
  <si>
    <t>BC 'T OSKE (OBA)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</si>
  <si>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</si>
  <si>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</si>
  <si>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</si>
  <si>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</si>
  <si>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</si>
  <si>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</si>
  <si>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</si>
  <si>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</si>
  <si>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MG</t>
  </si>
  <si>
    <t>Totaal</t>
  </si>
  <si>
    <t>BP</t>
  </si>
  <si>
    <t>OG</t>
  </si>
  <si>
    <t>GSB</t>
  </si>
  <si>
    <t>Albert Verbeken</t>
  </si>
  <si>
    <t>Beide Vlaanderen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</si>
</sst>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/>
    <xf numFmtId="0" fontId="3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2" borderId="2" xfId="0" applyFont="1" applyFill="1" applyBorder="1"/>
    <xf numFmtId="0" fontId="3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/>
    <xf numFmtId="0" fontId="0" fillId="2" borderId="5" xfId="0" applyFill="1" applyBorder="1"/>
    <xf numFmtId="0" fontId="0" fillId="2" borderId="0" xfId="0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2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2" fontId="12" fillId="0" borderId="10" xfId="0" applyNumberFormat="1" applyFont="1" applyBorder="1" applyAlignment="1">
      <alignment horizontal="center" vertical="center"/>
    </xf>
    <xf numFmtId="0" fontId="9" fillId="2" borderId="10" xfId="0" applyFont="1" applyFill="1" applyBorder="1"/>
    <xf numFmtId="0" fontId="9" fillId="2" borderId="10" xfId="0" applyFont="1" applyFill="1" applyBorder="1" applyAlignment="1">
      <alignment horizontal="left"/>
    </xf>
    <xf numFmtId="0" fontId="0" fillId="0" borderId="0" xfId="0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0" xfId="0" applyBorder="1"/>
    <xf numFmtId="2" fontId="0" fillId="0" borderId="10" xfId="0" applyNumberFormat="1" applyBorder="1"/>
    <xf numFmtId="0" fontId="0" fillId="0" borderId="13" xfId="0" applyBorder="1"/>
    <xf numFmtId="0" fontId="12" fillId="0" borderId="10" xfId="0" applyFont="1" applyBorder="1"/>
    <xf numFmtId="2" fontId="12" fillId="0" borderId="10" xfId="0" applyNumberFormat="1" applyFont="1" applyBorder="1"/>
    <xf numFmtId="0" fontId="0" fillId="0" borderId="15" xfId="0" applyBorder="1"/>
    <xf numFmtId="0" fontId="7" fillId="0" borderId="0" xfId="0" applyFont="1"/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KBBB%202014-2015/uitslagen%20gewestfinales%202014-2015/uitslag%20districtfinales%20kader%20MB%202014-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5"/>
      <sheetName val="distrf43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  <cell r="D217" t="str">
            <v>NS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  <cell r="D218" t="str">
            <v>NS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  <cell r="D219" t="str">
            <v>NS</v>
          </cell>
        </row>
        <row r="220">
          <cell r="B220" t="str">
            <v>DEPOORTER Mieke</v>
          </cell>
          <cell r="C220" t="str">
            <v>GS</v>
          </cell>
          <cell r="D220" t="str">
            <v>NS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  <cell r="D264" t="str">
            <v>NS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  <cell r="D281" t="str">
            <v>NS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  <cell r="D330" t="str">
            <v>NS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  <cell r="D332" t="str">
            <v>NS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  <cell r="D333" t="str">
            <v>NS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  <cell r="D373" t="str">
            <v>NS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  <cell r="D374" t="str">
            <v>NS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  <cell r="D375" t="str">
            <v>NS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  <cell r="D412" t="str">
            <v>NS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  <cell r="D413" t="str">
            <v>NS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  <cell r="D441" t="str">
            <v>NS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  <cell r="D483" t="str">
            <v>NS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  <cell r="D514" t="str">
            <v>NS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  <cell r="D544" t="str">
            <v>NS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  <cell r="D545" t="str">
            <v>NS</v>
          </cell>
        </row>
        <row r="546">
          <cell r="A546">
            <v>1058</v>
          </cell>
          <cell r="B546" t="str">
            <v>VERMEERSCH Dave</v>
          </cell>
          <cell r="D546" t="str">
            <v>NS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  <cell r="D554" t="str">
            <v>NS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  <cell r="D589" t="str">
            <v>NS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  <cell r="D612" t="str">
            <v>NS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  <cell r="D613" t="str">
            <v>NS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zoomScale="75" workbookViewId="0">
      <selection activeCell="K36" sqref="K36"/>
    </sheetView>
  </sheetViews>
  <sheetFormatPr defaultRowHeight="12.75" x14ac:dyDescent="0.2"/>
  <cols>
    <col min="1" max="1" width="9.5703125" customWidth="1"/>
    <col min="2" max="2" width="3.140625" style="17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7" width="8.140625" hidden="1" customWidth="1"/>
    <col min="8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61">
        <v>41994</v>
      </c>
      <c r="D3" s="61"/>
      <c r="E3" s="11" t="s">
        <v>7</v>
      </c>
      <c r="F3" s="62" t="s">
        <v>8</v>
      </c>
      <c r="G3" s="62"/>
      <c r="H3" s="62"/>
      <c r="I3" s="62"/>
      <c r="J3" s="12"/>
      <c r="K3" s="63"/>
      <c r="L3" s="63"/>
      <c r="M3" s="64"/>
    </row>
    <row r="4" spans="1:14" ht="3.75" customHeight="1" x14ac:dyDescent="0.2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4" ht="5.25" customHeight="1" x14ac:dyDescent="0.2"/>
    <row r="6" spans="1:14" x14ac:dyDescent="0.2">
      <c r="A6" s="18" t="s">
        <v>9</v>
      </c>
      <c r="B6" s="19" t="str">
        <f>VLOOKUP(L6,[2]LEDEN!A$1:E$65536,2,FALSE)</f>
        <v>WERBROUCK Luc</v>
      </c>
      <c r="C6" s="18"/>
      <c r="D6" s="18"/>
      <c r="E6" s="18"/>
      <c r="F6" s="18" t="s">
        <v>10</v>
      </c>
      <c r="G6" s="20" t="str">
        <f>VLOOKUP(L6,[2]LEDEN!A$1:E$65536,3,FALSE)</f>
        <v>OS</v>
      </c>
      <c r="H6" s="20" t="str">
        <f>VLOOKUP(L6,[2]LEDEN!A$1:F$65536,3,FALSE)</f>
        <v>OS</v>
      </c>
      <c r="I6" s="18"/>
      <c r="J6" s="18"/>
      <c r="K6" s="18"/>
      <c r="L6" s="21">
        <v>4133</v>
      </c>
    </row>
    <row r="7" spans="1:14" ht="6" customHeight="1" x14ac:dyDescent="0.2"/>
    <row r="8" spans="1:14" x14ac:dyDescent="0.2">
      <c r="F8" s="22" t="s">
        <v>11</v>
      </c>
      <c r="G8" s="22" t="s">
        <v>12</v>
      </c>
      <c r="H8" s="22"/>
      <c r="I8" s="22" t="s">
        <v>13</v>
      </c>
      <c r="J8" s="23" t="s">
        <v>14</v>
      </c>
      <c r="K8" s="22" t="s">
        <v>15</v>
      </c>
      <c r="L8" s="22" t="s">
        <v>16</v>
      </c>
    </row>
    <row r="9" spans="1:14" s="24" customFormat="1" ht="15" customHeight="1" x14ac:dyDescent="0.2">
      <c r="B9" s="25">
        <v>1</v>
      </c>
      <c r="C9" s="26" t="str">
        <f>VLOOKUP(N9,[2]LEDEN!A$1:E$65536,2,FALSE)</f>
        <v>VAN ACKER Johan</v>
      </c>
      <c r="D9" s="27"/>
      <c r="E9" s="27"/>
      <c r="F9" s="25">
        <v>2</v>
      </c>
      <c r="G9" s="25"/>
      <c r="H9" s="25">
        <v>50</v>
      </c>
      <c r="I9" s="25">
        <v>21</v>
      </c>
      <c r="J9" s="28">
        <f t="shared" ref="J9:J14" si="0">ROUNDDOWN(H9/I9,2)</f>
        <v>2.38</v>
      </c>
      <c r="K9" s="25">
        <v>20</v>
      </c>
      <c r="L9" s="55">
        <v>1</v>
      </c>
      <c r="N9" s="24">
        <v>6713</v>
      </c>
    </row>
    <row r="10" spans="1:14" s="24" customFormat="1" ht="15" customHeight="1" x14ac:dyDescent="0.2">
      <c r="B10" s="25">
        <v>2</v>
      </c>
      <c r="C10" s="26" t="str">
        <f>VLOOKUP(N10,[2]LEDEN!A$1:E$65536,2,FALSE)</f>
        <v>VERCOUILLIE José</v>
      </c>
      <c r="D10" s="27"/>
      <c r="E10" s="27"/>
      <c r="F10" s="25">
        <v>2</v>
      </c>
      <c r="G10" s="25"/>
      <c r="H10" s="25">
        <v>50</v>
      </c>
      <c r="I10" s="25">
        <v>23</v>
      </c>
      <c r="J10" s="28">
        <f t="shared" si="0"/>
        <v>2.17</v>
      </c>
      <c r="K10" s="25">
        <v>8</v>
      </c>
      <c r="L10" s="56"/>
      <c r="N10" s="24">
        <v>4799</v>
      </c>
    </row>
    <row r="11" spans="1:14" s="24" customFormat="1" ht="15" customHeight="1" x14ac:dyDescent="0.2">
      <c r="B11" s="25">
        <v>3</v>
      </c>
      <c r="C11" s="26" t="str">
        <f>VLOOKUP(N11,[2]LEDEN!A$1:E$65536,2,FALSE)</f>
        <v>DENOULET Johan</v>
      </c>
      <c r="D11" s="27"/>
      <c r="E11" s="27"/>
      <c r="F11" s="25">
        <v>0</v>
      </c>
      <c r="G11" s="25"/>
      <c r="H11" s="25">
        <v>31</v>
      </c>
      <c r="I11" s="25">
        <v>17</v>
      </c>
      <c r="J11" s="28">
        <f t="shared" si="0"/>
        <v>1.82</v>
      </c>
      <c r="K11" s="25">
        <v>6</v>
      </c>
      <c r="L11" s="56"/>
      <c r="N11" s="24">
        <v>6730</v>
      </c>
    </row>
    <row r="12" spans="1:14" ht="15" hidden="1" customHeight="1" x14ac:dyDescent="0.2">
      <c r="B12" s="29"/>
      <c r="C12" s="30" t="e">
        <f>VLOOKUP(N12,[2]LEDEN!A$1:E$65536,2,FALSE)</f>
        <v>#N/A</v>
      </c>
      <c r="D12" s="31"/>
      <c r="E12" s="31"/>
      <c r="F12" s="29"/>
      <c r="G12" s="29"/>
      <c r="H12" s="29"/>
      <c r="I12" s="29"/>
      <c r="J12" s="32" t="e">
        <f t="shared" si="0"/>
        <v>#DIV/0!</v>
      </c>
      <c r="K12" s="29"/>
      <c r="L12" s="56"/>
    </row>
    <row r="13" spans="1:14" ht="15" hidden="1" customHeight="1" x14ac:dyDescent="0.2">
      <c r="B13" s="29">
        <v>4</v>
      </c>
      <c r="C13" s="30" t="e">
        <f>VLOOKUP(N13,[2]LEDEN!A$1:E$65536,2,FALSE)</f>
        <v>#N/A</v>
      </c>
      <c r="D13" s="31"/>
      <c r="E13" s="31"/>
      <c r="F13" s="29"/>
      <c r="G13" s="29"/>
      <c r="H13" s="29"/>
      <c r="I13" s="29"/>
      <c r="J13" s="32" t="e">
        <f t="shared" si="0"/>
        <v>#DIV/0!</v>
      </c>
      <c r="K13" s="29"/>
      <c r="L13" s="56"/>
    </row>
    <row r="14" spans="1:14" ht="15" customHeight="1" x14ac:dyDescent="0.2">
      <c r="A14" s="33"/>
      <c r="B14" s="34"/>
      <c r="C14" s="33" t="s">
        <v>17</v>
      </c>
      <c r="D14" s="33"/>
      <c r="E14" s="33" t="s">
        <v>18</v>
      </c>
      <c r="F14" s="35">
        <f>SUM(F9:F13)</f>
        <v>4</v>
      </c>
      <c r="G14" s="35">
        <f>SUM(G9:G13)</f>
        <v>0</v>
      </c>
      <c r="H14" s="35">
        <f>SUM(H9:H13)</f>
        <v>131</v>
      </c>
      <c r="I14" s="35">
        <f>SUM(I9:I13)</f>
        <v>61</v>
      </c>
      <c r="J14" s="36">
        <f t="shared" si="0"/>
        <v>2.14</v>
      </c>
      <c r="K14" s="35">
        <f>MAX(K9:K13)</f>
        <v>20</v>
      </c>
      <c r="L14" s="57"/>
    </row>
    <row r="15" spans="1:14" ht="8.25" customHeight="1" thickBot="1" x14ac:dyDescent="0.25">
      <c r="A15" s="37"/>
      <c r="B15" s="38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6" spans="1:14" ht="7.5" customHeight="1" x14ac:dyDescent="0.2"/>
    <row r="17" spans="1:14" x14ac:dyDescent="0.2">
      <c r="A17" s="18" t="s">
        <v>9</v>
      </c>
      <c r="B17" s="19" t="str">
        <f>VLOOKUP(L17,[2]LEDEN!A$1:E$65536,2,FALSE)</f>
        <v>DENOULET Johan</v>
      </c>
      <c r="C17" s="18"/>
      <c r="D17" s="18"/>
      <c r="E17" s="18"/>
      <c r="F17" s="18" t="s">
        <v>10</v>
      </c>
      <c r="G17" s="20" t="str">
        <f>VLOOKUP(L17,[2]LEDEN!A$1:E$65536,3,FALSE)</f>
        <v>KK</v>
      </c>
      <c r="H17" s="20" t="str">
        <f>VLOOKUP(L17,[2]LEDEN!A$1:F$65536,3,FALSE)</f>
        <v>KK</v>
      </c>
      <c r="I17" s="18"/>
      <c r="J17" s="18"/>
      <c r="K17" s="18"/>
      <c r="L17" s="21">
        <v>6730</v>
      </c>
    </row>
    <row r="18" spans="1:14" ht="6" customHeight="1" x14ac:dyDescent="0.2"/>
    <row r="19" spans="1:14" x14ac:dyDescent="0.2">
      <c r="F19" s="22" t="s">
        <v>11</v>
      </c>
      <c r="G19" s="22" t="s">
        <v>12</v>
      </c>
      <c r="H19" s="22"/>
      <c r="I19" s="22" t="s">
        <v>13</v>
      </c>
      <c r="J19" s="23" t="s">
        <v>14</v>
      </c>
      <c r="K19" s="22" t="s">
        <v>15</v>
      </c>
      <c r="L19" s="22" t="s">
        <v>16</v>
      </c>
    </row>
    <row r="20" spans="1:14" s="24" customFormat="1" ht="12.75" customHeight="1" x14ac:dyDescent="0.2">
      <c r="B20" s="25">
        <v>1</v>
      </c>
      <c r="C20" s="26" t="str">
        <f>VLOOKUP(N20,[2]LEDEN!A$1:E$65536,2,FALSE)</f>
        <v>VERCOUILLIE José</v>
      </c>
      <c r="D20" s="27"/>
      <c r="E20" s="27"/>
      <c r="F20" s="29">
        <v>2</v>
      </c>
      <c r="G20" s="29"/>
      <c r="H20" s="29">
        <v>50</v>
      </c>
      <c r="I20" s="29">
        <v>26</v>
      </c>
      <c r="J20" s="32">
        <f t="shared" ref="J20:J25" si="1">ROUNDDOWN(H20/I20,2)</f>
        <v>1.92</v>
      </c>
      <c r="K20" s="29">
        <v>12</v>
      </c>
      <c r="L20" s="65">
        <v>2</v>
      </c>
      <c r="N20" s="24">
        <v>4799</v>
      </c>
    </row>
    <row r="21" spans="1:14" s="24" customFormat="1" ht="12.75" customHeight="1" x14ac:dyDescent="0.2">
      <c r="B21" s="25">
        <v>2</v>
      </c>
      <c r="C21" s="26" t="str">
        <f>VLOOKUP(N21,[2]LEDEN!A$1:E$65536,2,FALSE)</f>
        <v>VAN ACKER Johan</v>
      </c>
      <c r="D21" s="27"/>
      <c r="E21" s="27"/>
      <c r="F21" s="29">
        <v>0</v>
      </c>
      <c r="G21" s="29"/>
      <c r="H21" s="29">
        <v>42</v>
      </c>
      <c r="I21" s="29">
        <v>24</v>
      </c>
      <c r="J21" s="32">
        <f t="shared" si="1"/>
        <v>1.75</v>
      </c>
      <c r="K21" s="29">
        <v>11</v>
      </c>
      <c r="L21" s="66"/>
      <c r="N21" s="24">
        <v>6713</v>
      </c>
    </row>
    <row r="22" spans="1:14" s="24" customFormat="1" ht="12.75" customHeight="1" x14ac:dyDescent="0.2">
      <c r="B22" s="25">
        <v>3</v>
      </c>
      <c r="C22" s="26" t="str">
        <f>VLOOKUP(N22,[2]LEDEN!A$1:E$65536,2,FALSE)</f>
        <v>WERBROUCK Luc</v>
      </c>
      <c r="D22" s="27"/>
      <c r="E22" s="27"/>
      <c r="F22" s="29">
        <v>2</v>
      </c>
      <c r="G22" s="29"/>
      <c r="H22" s="29">
        <v>50</v>
      </c>
      <c r="I22" s="29">
        <v>17</v>
      </c>
      <c r="J22" s="32">
        <f t="shared" si="1"/>
        <v>2.94</v>
      </c>
      <c r="K22" s="29">
        <v>17</v>
      </c>
      <c r="L22" s="66"/>
      <c r="N22" s="24">
        <v>4133</v>
      </c>
    </row>
    <row r="23" spans="1:14" s="24" customFormat="1" ht="12.75" hidden="1" customHeight="1" x14ac:dyDescent="0.2">
      <c r="B23" s="25"/>
      <c r="C23" s="26" t="e">
        <f>VLOOKUP(N23,[2]LEDEN!A$1:E$65536,2,FALSE)</f>
        <v>#N/A</v>
      </c>
      <c r="D23" s="27"/>
      <c r="E23" s="27"/>
      <c r="F23" s="25"/>
      <c r="G23" s="25"/>
      <c r="H23" s="25"/>
      <c r="I23" s="25"/>
      <c r="J23" s="28" t="e">
        <f t="shared" si="1"/>
        <v>#DIV/0!</v>
      </c>
      <c r="K23" s="25"/>
      <c r="L23" s="66"/>
    </row>
    <row r="24" spans="1:14" s="24" customFormat="1" ht="12.75" hidden="1" customHeight="1" x14ac:dyDescent="0.2">
      <c r="B24" s="25">
        <v>4</v>
      </c>
      <c r="C24" s="26" t="e">
        <f>VLOOKUP(N24,[2]LEDEN!A$1:E$65536,2,FALSE)</f>
        <v>#N/A</v>
      </c>
      <c r="D24" s="27"/>
      <c r="E24" s="27"/>
      <c r="F24" s="25"/>
      <c r="G24" s="25"/>
      <c r="H24" s="25"/>
      <c r="I24" s="25"/>
      <c r="J24" s="28" t="e">
        <f t="shared" si="1"/>
        <v>#DIV/0!</v>
      </c>
      <c r="K24" s="25"/>
      <c r="L24" s="66"/>
    </row>
    <row r="25" spans="1:14" s="24" customFormat="1" ht="12.75" customHeight="1" x14ac:dyDescent="0.2">
      <c r="A25" s="39"/>
      <c r="B25" s="40"/>
      <c r="C25" s="39" t="s">
        <v>17</v>
      </c>
      <c r="D25" s="39"/>
      <c r="E25" s="39" t="s">
        <v>18</v>
      </c>
      <c r="F25" s="41">
        <f>SUM(F20:F24)</f>
        <v>4</v>
      </c>
      <c r="G25" s="41">
        <f>SUM(G20:G24)</f>
        <v>0</v>
      </c>
      <c r="H25" s="41">
        <f>SUM(H20:H24)</f>
        <v>142</v>
      </c>
      <c r="I25" s="41">
        <f>SUM(I20:I24)</f>
        <v>67</v>
      </c>
      <c r="J25" s="42">
        <f t="shared" si="1"/>
        <v>2.11</v>
      </c>
      <c r="K25" s="41">
        <f>MAX(K20:K24)</f>
        <v>17</v>
      </c>
      <c r="L25" s="67"/>
    </row>
    <row r="26" spans="1:14" ht="7.5" customHeight="1" thickBot="1" x14ac:dyDescent="0.25">
      <c r="A26" s="37"/>
      <c r="B26" s="38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14" ht="3.75" customHeight="1" x14ac:dyDescent="0.2"/>
    <row r="28" spans="1:14" x14ac:dyDescent="0.2">
      <c r="A28" s="18" t="s">
        <v>9</v>
      </c>
      <c r="B28" s="19" t="str">
        <f>VLOOKUP(L28,[2]LEDEN!A$1:E$65536,2,FALSE)</f>
        <v>VAN ACKER Johan</v>
      </c>
      <c r="C28" s="18"/>
      <c r="D28" s="18"/>
      <c r="E28" s="18"/>
      <c r="F28" s="18" t="s">
        <v>10</v>
      </c>
      <c r="G28" s="20" t="str">
        <f>VLOOKUP(L28,[2]LEDEN!A$1:E$65536,3,FALSE)</f>
        <v>BvG</v>
      </c>
      <c r="H28" s="20" t="str">
        <f>VLOOKUP(L28,[2]LEDEN!A$1:F$65536,3,FALSE)</f>
        <v>BvG</v>
      </c>
      <c r="I28" s="18"/>
      <c r="J28" s="18"/>
      <c r="K28" s="18"/>
      <c r="L28" s="21">
        <v>6713</v>
      </c>
    </row>
    <row r="29" spans="1:14" ht="7.5" customHeight="1" x14ac:dyDescent="0.2"/>
    <row r="30" spans="1:14" x14ac:dyDescent="0.2">
      <c r="F30" s="43" t="s">
        <v>11</v>
      </c>
      <c r="G30" s="22" t="s">
        <v>12</v>
      </c>
      <c r="H30" s="22" t="s">
        <v>19</v>
      </c>
      <c r="I30" s="44" t="s">
        <v>13</v>
      </c>
      <c r="J30" s="23" t="s">
        <v>14</v>
      </c>
      <c r="K30" s="22" t="s">
        <v>15</v>
      </c>
      <c r="L30" s="22" t="s">
        <v>16</v>
      </c>
    </row>
    <row r="31" spans="1:14" ht="12.75" customHeight="1" x14ac:dyDescent="0.2">
      <c r="B31" s="29">
        <v>1</v>
      </c>
      <c r="C31" s="30" t="str">
        <f>VLOOKUP(N31,[2]LEDEN!A$1:E$65536,2,FALSE)</f>
        <v>WERBROUCK Luc</v>
      </c>
      <c r="D31" s="31"/>
      <c r="E31" s="31"/>
      <c r="F31" s="29">
        <v>0</v>
      </c>
      <c r="G31" s="29"/>
      <c r="H31" s="29">
        <v>32</v>
      </c>
      <c r="I31" s="29">
        <v>21</v>
      </c>
      <c r="J31" s="32">
        <f>ROUNDDOWN(H31/I31,2)</f>
        <v>1.52</v>
      </c>
      <c r="K31" s="29">
        <v>6</v>
      </c>
      <c r="L31" s="55">
        <v>3</v>
      </c>
      <c r="N31">
        <v>4133</v>
      </c>
    </row>
    <row r="32" spans="1:14" ht="12.75" customHeight="1" x14ac:dyDescent="0.2">
      <c r="B32" s="29">
        <v>2</v>
      </c>
      <c r="C32" s="30" t="str">
        <f>VLOOKUP(N32,[2]LEDEN!A$1:E$65536,2,FALSE)</f>
        <v>DENOULET Johan</v>
      </c>
      <c r="D32" s="31"/>
      <c r="E32" s="31"/>
      <c r="F32" s="29">
        <v>2</v>
      </c>
      <c r="G32" s="29"/>
      <c r="H32" s="29">
        <v>50</v>
      </c>
      <c r="I32" s="29">
        <v>24</v>
      </c>
      <c r="J32" s="32">
        <f>ROUNDDOWN(H32/I32,2)</f>
        <v>2.08</v>
      </c>
      <c r="K32" s="29">
        <v>15</v>
      </c>
      <c r="L32" s="56"/>
      <c r="N32">
        <v>6730</v>
      </c>
    </row>
    <row r="33" spans="1:14" ht="12.75" customHeight="1" x14ac:dyDescent="0.2">
      <c r="B33" s="29">
        <v>3</v>
      </c>
      <c r="C33" s="30" t="str">
        <f>VLOOKUP(N33,[2]LEDEN!A$1:E$65536,2,FALSE)</f>
        <v>VERCOUILLIE José</v>
      </c>
      <c r="D33" s="31"/>
      <c r="E33" s="31"/>
      <c r="F33" s="29">
        <v>2</v>
      </c>
      <c r="G33" s="29"/>
      <c r="H33" s="29">
        <v>50</v>
      </c>
      <c r="I33" s="29">
        <v>18</v>
      </c>
      <c r="J33" s="32">
        <f>ROUNDDOWN(H33/I33,2)</f>
        <v>2.77</v>
      </c>
      <c r="K33" s="29">
        <v>9</v>
      </c>
      <c r="L33" s="56"/>
      <c r="N33">
        <v>4799</v>
      </c>
    </row>
    <row r="34" spans="1:14" ht="12.75" hidden="1" customHeight="1" x14ac:dyDescent="0.2">
      <c r="B34" s="29">
        <v>3</v>
      </c>
      <c r="C34" s="30" t="e">
        <f>VLOOKUP(N34,[2]LEDEN!A$1:E$65536,2,FALSE)</f>
        <v>#N/A</v>
      </c>
      <c r="D34" s="31"/>
      <c r="E34" s="31"/>
      <c r="F34" s="29"/>
      <c r="G34" s="29"/>
      <c r="H34" s="29"/>
      <c r="I34" s="29"/>
      <c r="J34" s="32"/>
      <c r="K34" s="29"/>
      <c r="L34" s="56"/>
    </row>
    <row r="35" spans="1:14" ht="12.75" hidden="1" customHeight="1" x14ac:dyDescent="0.2">
      <c r="B35" s="29">
        <v>4</v>
      </c>
      <c r="C35" s="30" t="e">
        <f>VLOOKUP(N35,[2]LEDEN!A$1:E$65536,2,FALSE)</f>
        <v>#N/A</v>
      </c>
      <c r="D35" s="31"/>
      <c r="E35" s="31"/>
      <c r="F35" s="29"/>
      <c r="G35" s="29"/>
      <c r="H35" s="29"/>
      <c r="I35" s="29"/>
      <c r="J35" s="32" t="e">
        <f>ROUNDDOWN(H35/I35,2)</f>
        <v>#DIV/0!</v>
      </c>
      <c r="K35" s="29"/>
      <c r="L35" s="56"/>
    </row>
    <row r="36" spans="1:14" ht="12.75" customHeight="1" x14ac:dyDescent="0.2">
      <c r="A36" s="33"/>
      <c r="B36" s="34"/>
      <c r="C36" s="33" t="s">
        <v>17</v>
      </c>
      <c r="D36" s="33"/>
      <c r="E36" s="33" t="s">
        <v>18</v>
      </c>
      <c r="F36" s="35">
        <f>SUM(F31:F35)</f>
        <v>4</v>
      </c>
      <c r="G36" s="35">
        <f>SUM(G31:G35)</f>
        <v>0</v>
      </c>
      <c r="H36" s="35">
        <f>SUM(H31:H35)</f>
        <v>132</v>
      </c>
      <c r="I36" s="35">
        <f>SUM(I31:I35)</f>
        <v>63</v>
      </c>
      <c r="J36" s="36">
        <f>ROUNDDOWN(H36/I36,2)</f>
        <v>2.09</v>
      </c>
      <c r="K36" s="35">
        <f>MAX(K31:K35)</f>
        <v>15</v>
      </c>
      <c r="L36" s="57"/>
    </row>
    <row r="37" spans="1:14" ht="6.75" customHeight="1" thickBot="1" x14ac:dyDescent="0.25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</row>
    <row r="38" spans="1:14" ht="6" customHeight="1" x14ac:dyDescent="0.2"/>
    <row r="39" spans="1:14" ht="13.5" customHeight="1" x14ac:dyDescent="0.2">
      <c r="A39" s="18" t="s">
        <v>9</v>
      </c>
      <c r="B39" s="19" t="str">
        <f>VLOOKUP(L39,[2]LEDEN!A$1:E$65536,2,FALSE)</f>
        <v>VERCOUILLIE José</v>
      </c>
      <c r="C39" s="18"/>
      <c r="D39" s="18"/>
      <c r="E39" s="18"/>
      <c r="F39" s="18" t="s">
        <v>10</v>
      </c>
      <c r="G39" s="20" t="str">
        <f>VLOOKUP(L39,[2]LEDEN!A$1:E$65536,3,FALSE)</f>
        <v>KK</v>
      </c>
      <c r="H39" s="20" t="str">
        <f>VLOOKUP(L39,[2]LEDEN!A$1:F$65536,3,FALSE)</f>
        <v>KK</v>
      </c>
      <c r="I39" s="18"/>
      <c r="J39" s="18"/>
      <c r="K39" s="18"/>
      <c r="L39" s="21">
        <v>4799</v>
      </c>
    </row>
    <row r="41" spans="1:14" x14ac:dyDescent="0.2">
      <c r="F41" s="43" t="s">
        <v>11</v>
      </c>
      <c r="G41" s="22" t="s">
        <v>12</v>
      </c>
      <c r="H41" s="22" t="s">
        <v>19</v>
      </c>
      <c r="I41" s="44" t="s">
        <v>13</v>
      </c>
      <c r="J41" s="23" t="s">
        <v>14</v>
      </c>
      <c r="K41" s="22" t="s">
        <v>15</v>
      </c>
      <c r="L41" s="22" t="s">
        <v>16</v>
      </c>
    </row>
    <row r="42" spans="1:14" s="45" customFormat="1" x14ac:dyDescent="0.2">
      <c r="B42" s="29">
        <v>1</v>
      </c>
      <c r="C42" s="46" t="str">
        <f>VLOOKUP(N42,[2]LEDEN!A$1:E$65536,2,FALSE)</f>
        <v>DENOULET Johan</v>
      </c>
      <c r="D42" s="47"/>
      <c r="E42" s="47"/>
      <c r="F42" s="29">
        <v>0</v>
      </c>
      <c r="G42" s="29"/>
      <c r="H42" s="29">
        <v>43</v>
      </c>
      <c r="I42" s="29">
        <v>26</v>
      </c>
      <c r="J42" s="32">
        <f>ROUNDDOWN(H42/I42,2)</f>
        <v>1.65</v>
      </c>
      <c r="K42" s="29">
        <v>12</v>
      </c>
      <c r="L42" s="55">
        <v>4</v>
      </c>
      <c r="N42">
        <v>6730</v>
      </c>
    </row>
    <row r="43" spans="1:14" s="45" customFormat="1" ht="12.75" customHeight="1" x14ac:dyDescent="0.2">
      <c r="B43" s="29">
        <v>2</v>
      </c>
      <c r="C43" s="46" t="str">
        <f>VLOOKUP(N43,[2]LEDEN!A$1:E$65536,2,FALSE)</f>
        <v>WERBROUCK Luc</v>
      </c>
      <c r="D43" s="47"/>
      <c r="E43" s="47"/>
      <c r="F43" s="29">
        <v>0</v>
      </c>
      <c r="G43" s="29"/>
      <c r="H43" s="29">
        <v>35</v>
      </c>
      <c r="I43" s="29">
        <v>23</v>
      </c>
      <c r="J43" s="32">
        <f>ROUNDDOWN(H43/I43,2)</f>
        <v>1.52</v>
      </c>
      <c r="K43" s="29">
        <v>6</v>
      </c>
      <c r="L43" s="56"/>
      <c r="N43">
        <v>4133</v>
      </c>
    </row>
    <row r="44" spans="1:14" s="45" customFormat="1" ht="12.75" customHeight="1" x14ac:dyDescent="0.2">
      <c r="B44" s="29">
        <v>3</v>
      </c>
      <c r="C44" s="46" t="str">
        <f>VLOOKUP(N44,[2]LEDEN!A$1:E$65536,2,FALSE)</f>
        <v>VAN ACKER Johan</v>
      </c>
      <c r="D44" s="47"/>
      <c r="E44" s="47"/>
      <c r="F44" s="29">
        <v>0</v>
      </c>
      <c r="G44" s="29"/>
      <c r="H44" s="29">
        <v>33</v>
      </c>
      <c r="I44" s="29">
        <v>18</v>
      </c>
      <c r="J44" s="32">
        <f>ROUNDDOWN(H44/I44,2)</f>
        <v>1.83</v>
      </c>
      <c r="K44" s="29">
        <v>7</v>
      </c>
      <c r="L44" s="56"/>
      <c r="N44">
        <v>6713</v>
      </c>
    </row>
    <row r="45" spans="1:14" s="45" customFormat="1" ht="12.75" hidden="1" customHeight="1" x14ac:dyDescent="0.2">
      <c r="B45" s="29">
        <v>4</v>
      </c>
      <c r="C45" s="46" t="e">
        <f>VLOOKUP(N45,[2]LEDEN!A$1:E$65536,2,FALSE)</f>
        <v>#N/A</v>
      </c>
      <c r="D45" s="47"/>
      <c r="E45" s="47"/>
      <c r="F45" s="29"/>
      <c r="G45" s="29"/>
      <c r="H45" s="29"/>
      <c r="I45" s="29"/>
      <c r="J45" s="32" t="e">
        <f t="shared" ref="J45:J47" si="2">ROUNDDOWN(H45/I45,2)</f>
        <v>#DIV/0!</v>
      </c>
      <c r="K45" s="29"/>
      <c r="L45" s="56"/>
      <c r="N45"/>
    </row>
    <row r="46" spans="1:14" ht="12.75" hidden="1" customHeight="1" x14ac:dyDescent="0.2">
      <c r="B46" s="29">
        <v>5</v>
      </c>
      <c r="C46" s="30" t="e">
        <f>VLOOKUP(N46,[2]LEDEN!A$1:E$65536,2,FALSE)</f>
        <v>#N/A</v>
      </c>
      <c r="D46" s="31"/>
      <c r="E46" s="31"/>
      <c r="F46" s="29"/>
      <c r="G46" s="29"/>
      <c r="H46" s="29">
        <f>G46/8*7</f>
        <v>0</v>
      </c>
      <c r="I46" s="29"/>
      <c r="J46" s="32" t="e">
        <f t="shared" si="2"/>
        <v>#DIV/0!</v>
      </c>
      <c r="K46" s="29"/>
      <c r="L46" s="56"/>
    </row>
    <row r="47" spans="1:14" x14ac:dyDescent="0.2">
      <c r="A47" s="33"/>
      <c r="B47" s="34"/>
      <c r="C47" s="33" t="s">
        <v>20</v>
      </c>
      <c r="D47" s="33"/>
      <c r="E47" s="33" t="s">
        <v>18</v>
      </c>
      <c r="F47" s="35">
        <f>SUM(F42:F46)</f>
        <v>0</v>
      </c>
      <c r="G47" s="35">
        <f>SUM(G42:G46)</f>
        <v>0</v>
      </c>
      <c r="H47" s="35">
        <f>SUM(H42:H46)</f>
        <v>111</v>
      </c>
      <c r="I47" s="35">
        <f>SUM(I42:I46)</f>
        <v>67</v>
      </c>
      <c r="J47" s="36">
        <f t="shared" si="2"/>
        <v>1.65</v>
      </c>
      <c r="K47" s="35">
        <f>MAX(K42:K46)</f>
        <v>12</v>
      </c>
      <c r="L47" s="57"/>
    </row>
    <row r="48" spans="1:14" ht="4.5" customHeight="1" thickBot="1" x14ac:dyDescent="0.25">
      <c r="A48" s="37"/>
      <c r="B48" s="38"/>
      <c r="C48" s="37"/>
      <c r="D48" s="37"/>
      <c r="E48" s="37"/>
      <c r="F48" s="37"/>
      <c r="G48" s="37"/>
      <c r="H48" s="37"/>
      <c r="I48" s="37"/>
      <c r="J48" s="37"/>
      <c r="K48" s="37"/>
      <c r="L48" s="37"/>
    </row>
    <row r="49" spans="1:12" ht="6" customHeight="1" x14ac:dyDescent="0.2"/>
    <row r="50" spans="1:12" hidden="1" x14ac:dyDescent="0.2">
      <c r="A50" s="18" t="s">
        <v>9</v>
      </c>
      <c r="B50" s="19" t="e">
        <f>VLOOKUP(L50,[2]LEDEN!A$1:E$65536,2,FALSE)</f>
        <v>#N/A</v>
      </c>
      <c r="C50" s="18"/>
      <c r="D50" s="18"/>
      <c r="E50" s="18"/>
      <c r="F50" s="18" t="s">
        <v>10</v>
      </c>
      <c r="G50" s="20" t="e">
        <f>VLOOKUP(L50,[2]LEDEN!A$1:E$65536,3,FALSE)</f>
        <v>#N/A</v>
      </c>
      <c r="H50" s="20" t="e">
        <f>VLOOKUP(L50,[2]LEDEN!A$1:F$65536,3,FALSE)</f>
        <v>#N/A</v>
      </c>
      <c r="I50" s="18"/>
      <c r="J50" s="18"/>
      <c r="K50" s="18"/>
      <c r="L50" s="21"/>
    </row>
    <row r="51" spans="1:12" ht="6.75" hidden="1" customHeight="1" x14ac:dyDescent="0.2"/>
    <row r="52" spans="1:12" hidden="1" x14ac:dyDescent="0.2">
      <c r="F52" s="43" t="s">
        <v>11</v>
      </c>
      <c r="G52" s="22" t="s">
        <v>12</v>
      </c>
      <c r="H52" s="22" t="s">
        <v>19</v>
      </c>
      <c r="I52" s="44" t="s">
        <v>13</v>
      </c>
      <c r="J52" s="23" t="s">
        <v>14</v>
      </c>
      <c r="K52" s="22" t="s">
        <v>15</v>
      </c>
      <c r="L52" s="22" t="s">
        <v>16</v>
      </c>
    </row>
    <row r="53" spans="1:12" hidden="1" x14ac:dyDescent="0.2">
      <c r="B53" s="29">
        <v>1</v>
      </c>
      <c r="C53" s="30" t="e">
        <f>VLOOKUP(N53,[2]LEDEN!A$1:E$65536,2,FALSE)</f>
        <v>#N/A</v>
      </c>
      <c r="D53" s="31"/>
      <c r="E53" s="31"/>
      <c r="F53" s="48"/>
      <c r="G53" s="48"/>
      <c r="H53" s="48"/>
      <c r="I53" s="48"/>
      <c r="J53" s="49" t="e">
        <f t="shared" ref="J53:J58" si="3">ROUNDDOWN(H53/I53,2)</f>
        <v>#DIV/0!</v>
      </c>
      <c r="K53" s="48"/>
      <c r="L53" s="50"/>
    </row>
    <row r="54" spans="1:12" hidden="1" x14ac:dyDescent="0.2">
      <c r="B54" s="29">
        <v>2</v>
      </c>
      <c r="C54" s="30" t="e">
        <f>VLOOKUP(N54,[2]LEDEN!A$1:E$65536,2,FALSE)</f>
        <v>#N/A</v>
      </c>
      <c r="D54" s="31"/>
      <c r="E54" s="31"/>
      <c r="F54" s="48"/>
      <c r="G54" s="48"/>
      <c r="H54" s="48"/>
      <c r="I54" s="48"/>
      <c r="J54" s="49" t="e">
        <f t="shared" si="3"/>
        <v>#DIV/0!</v>
      </c>
      <c r="K54" s="48"/>
      <c r="L54" s="56"/>
    </row>
    <row r="55" spans="1:12" hidden="1" x14ac:dyDescent="0.2">
      <c r="B55" s="29">
        <v>3</v>
      </c>
      <c r="C55" s="30" t="e">
        <f>VLOOKUP(N55,[2]LEDEN!A$1:E$65536,2,FALSE)</f>
        <v>#N/A</v>
      </c>
      <c r="D55" s="31"/>
      <c r="E55" s="31"/>
      <c r="F55" s="48"/>
      <c r="G55" s="48"/>
      <c r="H55" s="48"/>
      <c r="I55" s="48"/>
      <c r="J55" s="49" t="e">
        <f t="shared" si="3"/>
        <v>#DIV/0!</v>
      </c>
      <c r="K55" s="48"/>
      <c r="L55" s="56"/>
    </row>
    <row r="56" spans="1:12" hidden="1" x14ac:dyDescent="0.2">
      <c r="B56" s="29">
        <v>4</v>
      </c>
      <c r="C56" s="30" t="e">
        <f>VLOOKUP(N56,[2]LEDEN!A$1:E$65536,2,FALSE)</f>
        <v>#N/A</v>
      </c>
      <c r="D56" s="31"/>
      <c r="E56" s="31"/>
      <c r="F56" s="48"/>
      <c r="G56" s="48"/>
      <c r="H56" s="48"/>
      <c r="I56" s="48"/>
      <c r="J56" s="49" t="e">
        <f t="shared" si="3"/>
        <v>#DIV/0!</v>
      </c>
      <c r="K56" s="48"/>
      <c r="L56" s="56"/>
    </row>
    <row r="57" spans="1:12" hidden="1" x14ac:dyDescent="0.2">
      <c r="B57" s="29">
        <v>5</v>
      </c>
      <c r="C57" s="30" t="e">
        <f>VLOOKUP(N57,[2]LEDEN!A$1:E$65536,2,FALSE)</f>
        <v>#N/A</v>
      </c>
      <c r="D57" s="31"/>
      <c r="E57" s="31"/>
      <c r="F57" s="48"/>
      <c r="G57" s="48"/>
      <c r="H57" s="48">
        <f>G57/8*7</f>
        <v>0</v>
      </c>
      <c r="I57" s="48"/>
      <c r="J57" s="49" t="e">
        <f t="shared" si="3"/>
        <v>#DIV/0!</v>
      </c>
      <c r="K57" s="48"/>
      <c r="L57" s="56"/>
    </row>
    <row r="58" spans="1:12" hidden="1" x14ac:dyDescent="0.2">
      <c r="A58" s="33"/>
      <c r="B58" s="34"/>
      <c r="C58" s="33"/>
      <c r="D58" s="33"/>
      <c r="E58" s="33" t="s">
        <v>18</v>
      </c>
      <c r="F58" s="51">
        <f>SUM(F53:F57)</f>
        <v>0</v>
      </c>
      <c r="G58" s="51">
        <f>SUM(G53:G57)</f>
        <v>0</v>
      </c>
      <c r="H58" s="51">
        <f>SUM(H53:H57)</f>
        <v>0</v>
      </c>
      <c r="I58" s="51">
        <f>SUM(I53:I57)</f>
        <v>0</v>
      </c>
      <c r="J58" s="52" t="e">
        <f t="shared" si="3"/>
        <v>#DIV/0!</v>
      </c>
      <c r="K58" s="51">
        <f>MAX(K53:K57)</f>
        <v>0</v>
      </c>
      <c r="L58" s="53"/>
    </row>
    <row r="59" spans="1:12" ht="8.25" hidden="1" customHeight="1" x14ac:dyDescent="0.2">
      <c r="A59" s="37"/>
      <c r="B59" s="38"/>
      <c r="C59" s="37"/>
      <c r="D59" s="37"/>
      <c r="E59" s="37"/>
      <c r="F59" s="37"/>
      <c r="G59" s="37"/>
      <c r="H59" s="37"/>
      <c r="I59" s="37"/>
      <c r="J59" s="37"/>
      <c r="K59" s="37"/>
      <c r="L59" s="37"/>
    </row>
    <row r="60" spans="1:12" ht="6" hidden="1" customHeight="1" x14ac:dyDescent="0.2"/>
    <row r="61" spans="1:12" hidden="1" x14ac:dyDescent="0.2">
      <c r="A61" s="18" t="s">
        <v>9</v>
      </c>
      <c r="B61" s="19" t="e">
        <f>VLOOKUP(L61,[2]LEDEN!A$1:E$65536,2,FALSE)</f>
        <v>#N/A</v>
      </c>
      <c r="C61" s="18"/>
      <c r="D61" s="18"/>
      <c r="E61" s="18"/>
      <c r="F61" s="18" t="s">
        <v>10</v>
      </c>
      <c r="G61" s="20" t="e">
        <f>VLOOKUP(L61,[2]LEDEN!A$1:E$65536,3,FALSE)</f>
        <v>#N/A</v>
      </c>
      <c r="H61" s="20" t="e">
        <f>VLOOKUP(L61,[2]LEDEN!A$1:F$65536,3,FALSE)</f>
        <v>#N/A</v>
      </c>
      <c r="I61" s="18"/>
      <c r="J61" s="18"/>
      <c r="K61" s="18"/>
      <c r="L61" s="21"/>
    </row>
    <row r="62" spans="1:12" ht="6.75" hidden="1" customHeight="1" x14ac:dyDescent="0.2"/>
    <row r="63" spans="1:12" hidden="1" x14ac:dyDescent="0.2">
      <c r="F63" s="43" t="s">
        <v>11</v>
      </c>
      <c r="G63" s="22" t="s">
        <v>12</v>
      </c>
      <c r="H63" s="22" t="s">
        <v>19</v>
      </c>
      <c r="I63" s="44" t="s">
        <v>13</v>
      </c>
      <c r="J63" s="23" t="s">
        <v>14</v>
      </c>
      <c r="K63" s="22" t="s">
        <v>15</v>
      </c>
      <c r="L63" s="22" t="s">
        <v>16</v>
      </c>
    </row>
    <row r="64" spans="1:12" hidden="1" x14ac:dyDescent="0.2">
      <c r="B64" s="29">
        <v>1</v>
      </c>
      <c r="C64" s="30" t="e">
        <f>VLOOKUP(N64,[2]LEDEN!A$1:E$65536,2,FALSE)</f>
        <v>#N/A</v>
      </c>
      <c r="D64" s="31"/>
      <c r="E64" s="31"/>
      <c r="F64" s="48"/>
      <c r="G64" s="48"/>
      <c r="H64" s="48"/>
      <c r="I64" s="48"/>
      <c r="J64" s="49" t="e">
        <f t="shared" ref="J64:J69" si="4">ROUNDDOWN(H64/I64,2)</f>
        <v>#DIV/0!</v>
      </c>
      <c r="K64" s="48"/>
      <c r="L64" s="50"/>
    </row>
    <row r="65" spans="1:13" hidden="1" x14ac:dyDescent="0.2">
      <c r="B65" s="29">
        <v>2</v>
      </c>
      <c r="C65" s="30" t="e">
        <f>VLOOKUP(N65,[2]LEDEN!A$1:E$65536,2,FALSE)</f>
        <v>#N/A</v>
      </c>
      <c r="D65" s="31"/>
      <c r="E65" s="31"/>
      <c r="F65" s="48"/>
      <c r="G65" s="48"/>
      <c r="H65" s="48"/>
      <c r="I65" s="48"/>
      <c r="J65" s="49" t="e">
        <f t="shared" si="4"/>
        <v>#DIV/0!</v>
      </c>
      <c r="K65" s="48"/>
      <c r="L65" s="56"/>
    </row>
    <row r="66" spans="1:13" hidden="1" x14ac:dyDescent="0.2">
      <c r="B66" s="29">
        <v>3</v>
      </c>
      <c r="C66" s="30" t="e">
        <f>VLOOKUP(N66,[2]LEDEN!A$1:E$65536,2,FALSE)</f>
        <v>#N/A</v>
      </c>
      <c r="D66" s="31"/>
      <c r="E66" s="31"/>
      <c r="F66" s="48"/>
      <c r="G66" s="48"/>
      <c r="H66" s="48"/>
      <c r="I66" s="48"/>
      <c r="J66" s="49" t="e">
        <f t="shared" si="4"/>
        <v>#DIV/0!</v>
      </c>
      <c r="K66" s="48"/>
      <c r="L66" s="56"/>
    </row>
    <row r="67" spans="1:13" hidden="1" x14ac:dyDescent="0.2">
      <c r="B67" s="29">
        <v>4</v>
      </c>
      <c r="C67" s="30" t="e">
        <f>VLOOKUP(N67,[2]LEDEN!A$1:E$65536,2,FALSE)</f>
        <v>#N/A</v>
      </c>
      <c r="D67" s="31"/>
      <c r="E67" s="31"/>
      <c r="F67" s="48"/>
      <c r="G67" s="48"/>
      <c r="H67" s="48"/>
      <c r="I67" s="48"/>
      <c r="J67" s="49" t="e">
        <f t="shared" si="4"/>
        <v>#DIV/0!</v>
      </c>
      <c r="K67" s="48"/>
      <c r="L67" s="56"/>
    </row>
    <row r="68" spans="1:13" hidden="1" x14ac:dyDescent="0.2">
      <c r="B68" s="29">
        <v>5</v>
      </c>
      <c r="C68" s="30" t="e">
        <f>VLOOKUP(N68,[2]LEDEN!A$1:E$65536,2,FALSE)</f>
        <v>#N/A</v>
      </c>
      <c r="D68" s="31"/>
      <c r="E68" s="31"/>
      <c r="F68" s="48"/>
      <c r="G68" s="48"/>
      <c r="H68" s="48">
        <f>G68/8*7</f>
        <v>0</v>
      </c>
      <c r="I68" s="48"/>
      <c r="J68" s="49" t="e">
        <f t="shared" si="4"/>
        <v>#DIV/0!</v>
      </c>
      <c r="K68" s="48"/>
      <c r="L68" s="56"/>
    </row>
    <row r="69" spans="1:13" hidden="1" x14ac:dyDescent="0.2">
      <c r="A69" s="33"/>
      <c r="B69" s="34"/>
      <c r="C69" s="33"/>
      <c r="D69" s="33"/>
      <c r="E69" s="33" t="s">
        <v>18</v>
      </c>
      <c r="F69" s="51">
        <f>SUM(F64:F68)</f>
        <v>0</v>
      </c>
      <c r="G69" s="51">
        <f>SUM(G64:G68)</f>
        <v>0</v>
      </c>
      <c r="H69" s="51">
        <f>SUM(H64:H68)</f>
        <v>0</v>
      </c>
      <c r="I69" s="51">
        <f>SUM(I64:I68)</f>
        <v>0</v>
      </c>
      <c r="J69" s="52" t="e">
        <f t="shared" si="4"/>
        <v>#DIV/0!</v>
      </c>
      <c r="K69" s="51">
        <f>MAX(K64:K68)</f>
        <v>0</v>
      </c>
      <c r="L69" s="53"/>
    </row>
    <row r="70" spans="1:13" ht="8.25" hidden="1" customHeight="1" x14ac:dyDescent="0.2">
      <c r="A70" s="37"/>
      <c r="B70" s="38"/>
      <c r="C70" s="37"/>
      <c r="D70" s="37"/>
      <c r="E70" s="37"/>
      <c r="F70" s="37"/>
      <c r="G70" s="37"/>
      <c r="H70" s="37"/>
      <c r="I70" s="37"/>
      <c r="J70" s="37"/>
      <c r="K70" s="37"/>
      <c r="L70" s="37"/>
    </row>
    <row r="71" spans="1:13" hidden="1" x14ac:dyDescent="0.2"/>
    <row r="72" spans="1:13" ht="15.75" x14ac:dyDescent="0.25">
      <c r="C72" s="58">
        <f ca="1">TODAY()</f>
        <v>41997</v>
      </c>
      <c r="D72" s="59"/>
      <c r="I72" s="54" t="s">
        <v>21</v>
      </c>
      <c r="J72" s="60" t="s">
        <v>22</v>
      </c>
      <c r="K72" s="60"/>
      <c r="L72" s="60"/>
      <c r="M72" s="60"/>
    </row>
    <row r="73" spans="1:13" ht="15" x14ac:dyDescent="0.2">
      <c r="I73" s="60" t="s">
        <v>23</v>
      </c>
      <c r="J73" s="60"/>
      <c r="K73" s="60"/>
      <c r="L73" s="60"/>
      <c r="M73" s="60"/>
    </row>
  </sheetData>
  <mergeCells count="12">
    <mergeCell ref="I73:M73"/>
    <mergeCell ref="C3:D3"/>
    <mergeCell ref="F3:I3"/>
    <mergeCell ref="K3:M3"/>
    <mergeCell ref="L9:L14"/>
    <mergeCell ref="L20:L25"/>
    <mergeCell ref="L31:L36"/>
    <mergeCell ref="L42:L47"/>
    <mergeCell ref="L54:L57"/>
    <mergeCell ref="L65:L68"/>
    <mergeCell ref="C72:D72"/>
    <mergeCell ref="J72:M72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distrf5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2014-12-24T09:36:42Z</dcterms:created>
  <dcterms:modified xsi:type="dcterms:W3CDTF">2014-12-24T15:45:04Z</dcterms:modified>
</cp:coreProperties>
</file>